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EstaPasta_de_trabalho"/>
  <bookViews>
    <workbookView xWindow="0" yWindow="0" windowWidth="20730" windowHeight="9735" activeTab="2"/>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ORÇAMENTO!$A$2:$J$77</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U47" i="11"/>
  <c r="M57"/>
  <c r="M32"/>
  <c r="M31"/>
  <c r="M24"/>
  <c r="M23"/>
  <c r="M22"/>
  <c r="M21"/>
  <c r="M20"/>
  <c r="M19"/>
  <c r="M17"/>
  <c r="M16"/>
  <c r="M58"/>
  <c r="M55"/>
  <c r="M54"/>
  <c r="M52"/>
  <c r="M53"/>
  <c r="M48"/>
  <c r="M38" l="1"/>
  <c r="M39"/>
  <c r="M41"/>
  <c r="M44"/>
  <c r="M43" l="1"/>
  <c r="M46" l="1"/>
  <c r="S46" s="1"/>
  <c r="E46" s="1"/>
  <c r="W46" s="1"/>
  <c r="M40"/>
  <c r="S40" s="1"/>
  <c r="E40" s="1"/>
  <c r="M45" l="1"/>
  <c r="S45" s="1"/>
  <c r="E45" s="1"/>
  <c r="M47"/>
  <c r="S47" s="1"/>
  <c r="E47" s="1"/>
  <c r="U17"/>
  <c r="U18"/>
  <c r="U19"/>
  <c r="U20"/>
  <c r="U21"/>
  <c r="U22"/>
  <c r="U23"/>
  <c r="U24"/>
  <c r="U25"/>
  <c r="U26"/>
  <c r="U27"/>
  <c r="U28"/>
  <c r="U29"/>
  <c r="U30"/>
  <c r="U31"/>
  <c r="U32"/>
  <c r="U33"/>
  <c r="U34"/>
  <c r="U35"/>
  <c r="U36"/>
  <c r="U37"/>
  <c r="U16"/>
  <c r="U10"/>
  <c r="F46" s="1"/>
  <c r="H46" s="1"/>
  <c r="I46" s="1"/>
  <c r="M62"/>
  <c r="M61"/>
  <c r="M26"/>
  <c r="M27"/>
  <c r="M28"/>
  <c r="M29"/>
  <c r="M30"/>
  <c r="M25"/>
  <c r="M18"/>
  <c r="P35"/>
  <c r="S35" s="1"/>
  <c r="E35" s="1"/>
  <c r="S34"/>
  <c r="E34" s="1"/>
  <c r="T34" s="1"/>
  <c r="P34"/>
  <c r="M42"/>
  <c r="F47" l="1"/>
  <c r="H47" s="1"/>
  <c r="I47" s="1"/>
  <c r="F45"/>
  <c r="H45" s="1"/>
  <c r="I45" s="1"/>
  <c r="F40"/>
  <c r="H40" s="1"/>
  <c r="I40" s="1"/>
  <c r="F64"/>
  <c r="F62"/>
  <c r="F60"/>
  <c r="F58"/>
  <c r="F56"/>
  <c r="F54"/>
  <c r="F52"/>
  <c r="F50"/>
  <c r="F48"/>
  <c r="F44"/>
  <c r="F42"/>
  <c r="F39"/>
  <c r="F35"/>
  <c r="H35" s="1"/>
  <c r="I35" s="1"/>
  <c r="F33"/>
  <c r="F31"/>
  <c r="F29"/>
  <c r="F27"/>
  <c r="F25"/>
  <c r="F23"/>
  <c r="F21"/>
  <c r="F19"/>
  <c r="F17"/>
  <c r="F16"/>
  <c r="F63"/>
  <c r="F61"/>
  <c r="F57"/>
  <c r="F55"/>
  <c r="F53"/>
  <c r="F49"/>
  <c r="H49" s="1"/>
  <c r="F43"/>
  <c r="F41"/>
  <c r="F38"/>
  <c r="F36"/>
  <c r="F34"/>
  <c r="H34" s="1"/>
  <c r="I34" s="1"/>
  <c r="F32"/>
  <c r="F30"/>
  <c r="F28"/>
  <c r="F26"/>
  <c r="F24"/>
  <c r="F22"/>
  <c r="F20"/>
  <c r="F18"/>
  <c r="S49" l="1"/>
  <c r="E49" s="1"/>
  <c r="I49" s="1"/>
  <c r="H42" l="1"/>
  <c r="H48"/>
  <c r="H44"/>
  <c r="H43"/>
  <c r="H41"/>
  <c r="H39"/>
  <c r="H38"/>
  <c r="C18" i="6"/>
  <c r="B18"/>
  <c r="C17"/>
  <c r="B17"/>
  <c r="W68" i="11"/>
  <c r="W67"/>
  <c r="W66"/>
  <c r="W65"/>
  <c r="S64"/>
  <c r="E64" s="1"/>
  <c r="H64"/>
  <c r="S63"/>
  <c r="E63" s="1"/>
  <c r="W63" s="1"/>
  <c r="H63"/>
  <c r="S62"/>
  <c r="E62" s="1"/>
  <c r="H62"/>
  <c r="S61"/>
  <c r="E61" s="1"/>
  <c r="W61" s="1"/>
  <c r="H61"/>
  <c r="S60"/>
  <c r="E60" s="1"/>
  <c r="H60"/>
  <c r="W59"/>
  <c r="S58"/>
  <c r="H58"/>
  <c r="S57"/>
  <c r="E57" s="1"/>
  <c r="W57" s="1"/>
  <c r="H57"/>
  <c r="S56"/>
  <c r="E56" s="1"/>
  <c r="H56"/>
  <c r="S55"/>
  <c r="E55" s="1"/>
  <c r="W55" s="1"/>
  <c r="H55"/>
  <c r="S54"/>
  <c r="E54" s="1"/>
  <c r="H54"/>
  <c r="S53"/>
  <c r="E53" s="1"/>
  <c r="W53" s="1"/>
  <c r="H53"/>
  <c r="S52"/>
  <c r="E52" s="1"/>
  <c r="W52" s="1"/>
  <c r="H52"/>
  <c r="W51"/>
  <c r="S48"/>
  <c r="E48" s="1"/>
  <c r="S44"/>
  <c r="E44" s="1"/>
  <c r="S43"/>
  <c r="E43" s="1"/>
  <c r="W43" s="1"/>
  <c r="S42"/>
  <c r="E42" s="1"/>
  <c r="S41"/>
  <c r="E41" s="1"/>
  <c r="S39"/>
  <c r="E39" s="1"/>
  <c r="S38"/>
  <c r="E38" s="1"/>
  <c r="W37"/>
  <c r="E36"/>
  <c r="W36" s="1"/>
  <c r="M33"/>
  <c r="S33" s="1"/>
  <c r="E33" s="1"/>
  <c r="H33"/>
  <c r="S32"/>
  <c r="E32" s="1"/>
  <c r="H32"/>
  <c r="S31"/>
  <c r="E31" s="1"/>
  <c r="W31" s="1"/>
  <c r="H31"/>
  <c r="S30"/>
  <c r="E30" s="1"/>
  <c r="H30"/>
  <c r="S29"/>
  <c r="E29" s="1"/>
  <c r="H29"/>
  <c r="S28"/>
  <c r="E28" s="1"/>
  <c r="W28" s="1"/>
  <c r="H28"/>
  <c r="S27"/>
  <c r="E27" s="1"/>
  <c r="H27"/>
  <c r="S26"/>
  <c r="E26" s="1"/>
  <c r="W26" s="1"/>
  <c r="H26"/>
  <c r="S25"/>
  <c r="E25" s="1"/>
  <c r="H25"/>
  <c r="H24"/>
  <c r="E24"/>
  <c r="H23"/>
  <c r="E23"/>
  <c r="H22"/>
  <c r="E22"/>
  <c r="S21"/>
  <c r="E21" s="1"/>
  <c r="H21"/>
  <c r="S20"/>
  <c r="E20" s="1"/>
  <c r="W20" s="1"/>
  <c r="H20"/>
  <c r="S19"/>
  <c r="E19" s="1"/>
  <c r="H19"/>
  <c r="S18"/>
  <c r="E18" s="1"/>
  <c r="W18" s="1"/>
  <c r="H18"/>
  <c r="S17"/>
  <c r="E17" s="1"/>
  <c r="H17"/>
  <c r="S16"/>
  <c r="E16" s="1"/>
  <c r="W16" s="1"/>
  <c r="H16"/>
  <c r="E58" l="1"/>
  <c r="W58" s="1"/>
  <c r="I57"/>
  <c r="I39"/>
  <c r="I42"/>
  <c r="I38"/>
  <c r="I41"/>
  <c r="I44"/>
  <c r="W44"/>
  <c r="I48"/>
  <c r="W48"/>
  <c r="I43"/>
  <c r="I22"/>
  <c r="I23"/>
  <c r="I24"/>
  <c r="I30"/>
  <c r="W19"/>
  <c r="I19"/>
  <c r="W27"/>
  <c r="I27"/>
  <c r="W33"/>
  <c r="I33"/>
  <c r="W56"/>
  <c r="I56"/>
  <c r="W62"/>
  <c r="I62"/>
  <c r="W17"/>
  <c r="I17"/>
  <c r="W21"/>
  <c r="I21"/>
  <c r="W25"/>
  <c r="I25"/>
  <c r="W29"/>
  <c r="I29"/>
  <c r="W32"/>
  <c r="I32"/>
  <c r="W54"/>
  <c r="I54"/>
  <c r="W60"/>
  <c r="I60"/>
  <c r="W64"/>
  <c r="I64"/>
  <c r="W22"/>
  <c r="W23"/>
  <c r="I52"/>
  <c r="I16"/>
  <c r="I18"/>
  <c r="I20"/>
  <c r="I26"/>
  <c r="I28"/>
  <c r="I31"/>
  <c r="I53"/>
  <c r="I55"/>
  <c r="I58"/>
  <c r="I61"/>
  <c r="I63"/>
  <c r="I37" l="1"/>
  <c r="M16" i="6" s="1"/>
  <c r="I15" i="11"/>
  <c r="M15" i="6" s="1"/>
  <c r="I51" i="11"/>
  <c r="M17" i="6" s="1"/>
  <c r="I59" i="11"/>
  <c r="M18" i="6" l="1"/>
  <c r="I67" i="11"/>
  <c r="N73" s="1"/>
  <c r="C16" i="6" l="1"/>
  <c r="B16"/>
  <c r="C15"/>
  <c r="B15"/>
  <c r="B19" i="7" l="1"/>
  <c r="B18"/>
  <c r="B17"/>
  <c r="A2"/>
  <c r="A4"/>
  <c r="A6"/>
  <c r="J6"/>
  <c r="A13"/>
  <c r="B13"/>
  <c r="C13" s="1"/>
  <c r="D13"/>
  <c r="D14"/>
  <c r="D15"/>
  <c r="D16"/>
  <c r="D17"/>
  <c r="D18"/>
  <c r="D19"/>
  <c r="A20"/>
  <c r="B20"/>
  <c r="C20" s="1"/>
  <c r="D20"/>
  <c r="A21"/>
  <c r="B21"/>
  <c r="C21" s="1"/>
  <c r="D21"/>
  <c r="A22"/>
  <c r="B22"/>
  <c r="C22" s="1"/>
  <c r="D22"/>
  <c r="A23"/>
  <c r="B23"/>
  <c r="C23" s="1"/>
  <c r="D23"/>
  <c r="A24"/>
  <c r="B24"/>
  <c r="C24" s="1"/>
  <c r="D24"/>
  <c r="A25"/>
  <c r="B25"/>
  <c r="C25" s="1"/>
  <c r="D25"/>
  <c r="A26"/>
  <c r="B26"/>
  <c r="C26" s="1"/>
  <c r="D26"/>
  <c r="A27"/>
  <c r="B27"/>
  <c r="C27" s="1"/>
  <c r="D27"/>
  <c r="A28"/>
  <c r="B28"/>
  <c r="C28" s="1"/>
  <c r="D28"/>
  <c r="A29"/>
  <c r="B29"/>
  <c r="C29" s="1"/>
  <c r="D29"/>
  <c r="A30"/>
  <c r="B30"/>
  <c r="C30" s="1"/>
  <c r="D30"/>
  <c r="A31"/>
  <c r="B31"/>
  <c r="C31" s="1"/>
  <c r="D31"/>
  <c r="A32"/>
  <c r="B32"/>
  <c r="C32" s="1"/>
  <c r="D32"/>
  <c r="A33"/>
  <c r="B33"/>
  <c r="C33" s="1"/>
  <c r="D33"/>
  <c r="A34"/>
  <c r="B34"/>
  <c r="C34" s="1"/>
  <c r="D34"/>
  <c r="A35"/>
  <c r="B35"/>
  <c r="C35" s="1"/>
  <c r="D35"/>
  <c r="A36"/>
  <c r="B36"/>
  <c r="C36" s="1"/>
  <c r="D36"/>
  <c r="A37"/>
  <c r="B37"/>
  <c r="C37" s="1"/>
  <c r="D37"/>
  <c r="A38"/>
  <c r="B38"/>
  <c r="C38" s="1"/>
  <c r="D38"/>
  <c r="A39"/>
  <c r="B39"/>
  <c r="C39" s="1"/>
  <c r="D39"/>
  <c r="A40"/>
  <c r="B40"/>
  <c r="C40" s="1"/>
  <c r="D40"/>
  <c r="A41"/>
  <c r="B41"/>
  <c r="C41" s="1"/>
  <c r="D41"/>
  <c r="A42"/>
  <c r="B42"/>
  <c r="C42" s="1"/>
  <c r="D42"/>
  <c r="A43"/>
  <c r="B43"/>
  <c r="C43" s="1"/>
  <c r="D43"/>
  <c r="A44"/>
  <c r="B44"/>
  <c r="C44" s="1"/>
  <c r="D44"/>
  <c r="A45"/>
  <c r="B45"/>
  <c r="C45" s="1"/>
  <c r="D45"/>
  <c r="A46"/>
  <c r="B46"/>
  <c r="C46" s="1"/>
  <c r="D46"/>
  <c r="A47"/>
  <c r="B47"/>
  <c r="C47" s="1"/>
  <c r="D47"/>
  <c r="A48"/>
  <c r="B48"/>
  <c r="C48" s="1"/>
  <c r="D48"/>
  <c r="A49"/>
  <c r="B49"/>
  <c r="C49" s="1"/>
  <c r="D49"/>
  <c r="A50"/>
  <c r="B50"/>
  <c r="C50" s="1"/>
  <c r="D50"/>
  <c r="A51"/>
  <c r="B51"/>
  <c r="C51" s="1"/>
  <c r="D51"/>
  <c r="A52"/>
  <c r="B52"/>
  <c r="C52" s="1"/>
  <c r="D52"/>
  <c r="S53"/>
  <c r="V53"/>
  <c r="Y53"/>
  <c r="AB53"/>
  <c r="AE53"/>
  <c r="AH53"/>
  <c r="AK53"/>
  <c r="AN53"/>
  <c r="AQ53"/>
  <c r="AT53"/>
  <c r="AW53"/>
  <c r="AZ53"/>
  <c r="BC53"/>
  <c r="BF53"/>
  <c r="BI53"/>
  <c r="BL53"/>
  <c r="BO53"/>
  <c r="BR53"/>
  <c r="BU53"/>
  <c r="BX53"/>
  <c r="CA53"/>
  <c r="CD53"/>
  <c r="CG53"/>
  <c r="CJ53"/>
  <c r="CM53"/>
  <c r="CP53"/>
  <c r="CS53"/>
  <c r="CV53"/>
  <c r="CY53"/>
  <c r="DB53"/>
  <c r="DE53"/>
  <c r="DH53"/>
  <c r="DK53"/>
  <c r="DN53"/>
  <c r="DQ53"/>
  <c r="DT53"/>
  <c r="DW53"/>
  <c r="DZ53"/>
  <c r="EC53"/>
  <c r="EF53"/>
  <c r="EI53"/>
  <c r="EL53"/>
  <c r="EO53"/>
  <c r="ER53"/>
  <c r="EU53"/>
  <c r="EX53"/>
  <c r="FA53"/>
  <c r="FD53"/>
  <c r="FG53"/>
  <c r="FJ53"/>
  <c r="FM53"/>
  <c r="FP53"/>
  <c r="FS53"/>
  <c r="FV53"/>
  <c r="FY53"/>
  <c r="GB53"/>
  <c r="GE53"/>
  <c r="GH53"/>
  <c r="GK53"/>
  <c r="GN53"/>
  <c r="GQ53"/>
  <c r="GT53"/>
  <c r="GW53"/>
  <c r="GZ53"/>
  <c r="HC53"/>
  <c r="HF53"/>
  <c r="HI53"/>
  <c r="HL53"/>
  <c r="HO53"/>
  <c r="HR53"/>
  <c r="HU53"/>
  <c r="HX53"/>
  <c r="IA53"/>
  <c r="ID53"/>
  <c r="IG53"/>
  <c r="IJ53"/>
  <c r="IM53"/>
  <c r="IP53"/>
  <c r="IS53"/>
  <c r="IV53"/>
  <c r="F55"/>
  <c r="I55"/>
  <c r="L55"/>
  <c r="O55"/>
  <c r="R55"/>
  <c r="U55"/>
  <c r="X55"/>
  <c r="AA55"/>
  <c r="AD55"/>
  <c r="AG55"/>
  <c r="AJ55"/>
  <c r="AM55"/>
  <c r="AP55"/>
  <c r="AS55"/>
  <c r="AV55"/>
  <c r="AY55"/>
  <c r="BB55"/>
  <c r="BE55"/>
  <c r="BH55"/>
  <c r="BK55"/>
  <c r="BN55"/>
  <c r="BQ55"/>
  <c r="BT55"/>
  <c r="BW55"/>
  <c r="BZ55"/>
  <c r="CC55"/>
  <c r="CF55"/>
  <c r="CI55"/>
  <c r="CL55"/>
  <c r="CO55"/>
  <c r="CR55"/>
  <c r="CU55"/>
  <c r="CX55"/>
  <c r="DA55"/>
  <c r="DD55"/>
  <c r="DG55"/>
  <c r="DJ55"/>
  <c r="DM55"/>
  <c r="DP55"/>
  <c r="DS55"/>
  <c r="DV55"/>
  <c r="DY55"/>
  <c r="EB55"/>
  <c r="EE55"/>
  <c r="EH55"/>
  <c r="EK55"/>
  <c r="EN55"/>
  <c r="EQ55"/>
  <c r="ET55"/>
  <c r="EW55"/>
  <c r="EZ55"/>
  <c r="FC55"/>
  <c r="FF55"/>
  <c r="FI55"/>
  <c r="FL55"/>
  <c r="FO55"/>
  <c r="FR55"/>
  <c r="FU55"/>
  <c r="FX55"/>
  <c r="GA55"/>
  <c r="GD55"/>
  <c r="GG55"/>
  <c r="GJ55"/>
  <c r="GM55"/>
  <c r="GP55"/>
  <c r="GS55"/>
  <c r="GV55"/>
  <c r="GY55"/>
  <c r="HB55"/>
  <c r="HE55"/>
  <c r="HH55"/>
  <c r="HK55"/>
  <c r="HN55"/>
  <c r="HQ55"/>
  <c r="HT55"/>
  <c r="HW55"/>
  <c r="HZ55"/>
  <c r="IC55"/>
  <c r="IF55"/>
  <c r="II55"/>
  <c r="IL55"/>
  <c r="IO55"/>
  <c r="IR55"/>
  <c r="IU55"/>
  <c r="F56"/>
  <c r="I56"/>
  <c r="L56"/>
  <c r="O56"/>
  <c r="R56"/>
  <c r="U56"/>
  <c r="X56"/>
  <c r="AA56"/>
  <c r="AD56"/>
  <c r="AG56"/>
  <c r="AJ56"/>
  <c r="AM56"/>
  <c r="AP56"/>
  <c r="AS56"/>
  <c r="AV56"/>
  <c r="AY56"/>
  <c r="BB56"/>
  <c r="BE56"/>
  <c r="BH56"/>
  <c r="BK56"/>
  <c r="BN56"/>
  <c r="BQ56"/>
  <c r="BT56"/>
  <c r="BW56"/>
  <c r="BZ56"/>
  <c r="CC56"/>
  <c r="CF56"/>
  <c r="CI56"/>
  <c r="CL56"/>
  <c r="CO56"/>
  <c r="CR56"/>
  <c r="CU56"/>
  <c r="CX56"/>
  <c r="DA56"/>
  <c r="DD56"/>
  <c r="DG56"/>
  <c r="DJ56"/>
  <c r="DM56"/>
  <c r="DP56"/>
  <c r="DS56"/>
  <c r="DV56"/>
  <c r="DY56"/>
  <c r="EB56"/>
  <c r="EE56"/>
  <c r="EH56"/>
  <c r="EK56"/>
  <c r="EN56"/>
  <c r="EQ56"/>
  <c r="ET56"/>
  <c r="EW56"/>
  <c r="EZ56"/>
  <c r="FC56"/>
  <c r="FF56"/>
  <c r="FI56"/>
  <c r="FL56"/>
  <c r="FO56"/>
  <c r="FR56"/>
  <c r="FU56"/>
  <c r="FX56"/>
  <c r="GA56"/>
  <c r="GD56"/>
  <c r="GG56"/>
  <c r="GJ56"/>
  <c r="GM56"/>
  <c r="GP56"/>
  <c r="GS56"/>
  <c r="GV56"/>
  <c r="GY56"/>
  <c r="HB56"/>
  <c r="HE56"/>
  <c r="HH56"/>
  <c r="HK56"/>
  <c r="HN56"/>
  <c r="HQ56"/>
  <c r="HT56"/>
  <c r="HW56"/>
  <c r="HZ56"/>
  <c r="IC56"/>
  <c r="IF56"/>
  <c r="II56"/>
  <c r="IL56"/>
  <c r="IO56"/>
  <c r="IR56"/>
  <c r="IU56"/>
  <c r="B70"/>
  <c r="X70"/>
  <c r="AD70"/>
  <c r="AM70"/>
  <c r="AS70"/>
  <c r="BB70"/>
  <c r="BH70"/>
  <c r="BQ70"/>
  <c r="BW70"/>
  <c r="CF70"/>
  <c r="CL70"/>
  <c r="CU70"/>
  <c r="DA70"/>
  <c r="DJ70"/>
  <c r="DP70"/>
  <c r="DY70"/>
  <c r="EE70"/>
  <c r="EN70"/>
  <c r="ET70"/>
  <c r="FC70"/>
  <c r="FI70"/>
  <c r="FR70"/>
  <c r="FX70"/>
  <c r="GG70"/>
  <c r="GM70"/>
  <c r="GV70"/>
  <c r="HB70"/>
  <c r="HK70"/>
  <c r="HQ70"/>
  <c r="HZ70"/>
  <c r="IF70"/>
  <c r="B71"/>
  <c r="X71"/>
  <c r="AD71"/>
  <c r="AM71"/>
  <c r="AS71"/>
  <c r="BB71"/>
  <c r="BH71"/>
  <c r="BQ71"/>
  <c r="BW71"/>
  <c r="CF71"/>
  <c r="CL71"/>
  <c r="CU71"/>
  <c r="DA71"/>
  <c r="DJ71"/>
  <c r="DP71"/>
  <c r="DY71"/>
  <c r="EE71"/>
  <c r="EN71"/>
  <c r="ET71"/>
  <c r="FC71"/>
  <c r="FI71"/>
  <c r="FR71"/>
  <c r="FX71"/>
  <c r="GG71"/>
  <c r="GM71"/>
  <c r="GV71"/>
  <c r="HB71"/>
  <c r="HK71"/>
  <c r="HQ71"/>
  <c r="HZ71"/>
  <c r="IF71"/>
  <c r="L4" i="6"/>
  <c r="G13"/>
  <c r="I13"/>
  <c r="N13"/>
  <c r="A14" i="7"/>
  <c r="G14" i="6"/>
  <c r="A15" i="7"/>
  <c r="G15" i="6"/>
  <c r="G16"/>
  <c r="A17" i="7"/>
  <c r="G17" i="6"/>
  <c r="A18" i="7"/>
  <c r="G18" i="6"/>
  <c r="A19" i="7"/>
  <c r="G19" i="6"/>
  <c r="G20"/>
  <c r="I20"/>
  <c r="N20"/>
  <c r="G21"/>
  <c r="I21"/>
  <c r="N21"/>
  <c r="G22"/>
  <c r="I22"/>
  <c r="N22"/>
  <c r="G23"/>
  <c r="I23"/>
  <c r="N23"/>
  <c r="G24"/>
  <c r="I24"/>
  <c r="N24"/>
  <c r="G25"/>
  <c r="I25"/>
  <c r="N25"/>
  <c r="G26"/>
  <c r="I26"/>
  <c r="N26"/>
  <c r="G27"/>
  <c r="I27"/>
  <c r="N27"/>
  <c r="G28"/>
  <c r="I28"/>
  <c r="N28"/>
  <c r="G29"/>
  <c r="I29"/>
  <c r="N29"/>
  <c r="G30"/>
  <c r="I30"/>
  <c r="N30"/>
  <c r="G31"/>
  <c r="I31"/>
  <c r="N31"/>
  <c r="G32"/>
  <c r="I32"/>
  <c r="N32"/>
  <c r="G33"/>
  <c r="I33"/>
  <c r="N33"/>
  <c r="G34"/>
  <c r="I34"/>
  <c r="N34"/>
  <c r="G35"/>
  <c r="I35"/>
  <c r="N35"/>
  <c r="G36"/>
  <c r="I36"/>
  <c r="N36"/>
  <c r="G37"/>
  <c r="I37"/>
  <c r="N37"/>
  <c r="G38"/>
  <c r="I38"/>
  <c r="N38"/>
  <c r="G39"/>
  <c r="I39"/>
  <c r="N39"/>
  <c r="G40"/>
  <c r="I40"/>
  <c r="N40"/>
  <c r="G41"/>
  <c r="I41"/>
  <c r="N41"/>
  <c r="G42"/>
  <c r="I42"/>
  <c r="N42"/>
  <c r="G43"/>
  <c r="I43"/>
  <c r="N43"/>
  <c r="G44"/>
  <c r="I44"/>
  <c r="N44"/>
  <c r="G45"/>
  <c r="I45"/>
  <c r="N45"/>
  <c r="G46"/>
  <c r="I46"/>
  <c r="N46"/>
  <c r="G47"/>
  <c r="I47"/>
  <c r="N47"/>
  <c r="G48"/>
  <c r="I48"/>
  <c r="N48"/>
  <c r="G49"/>
  <c r="I49"/>
  <c r="N49"/>
  <c r="G50"/>
  <c r="I50"/>
  <c r="N50"/>
  <c r="G51"/>
  <c r="I51"/>
  <c r="N51"/>
  <c r="G52"/>
  <c r="I52"/>
  <c r="N52"/>
  <c r="A53"/>
  <c r="K53"/>
  <c r="L53"/>
  <c r="A16" i="7" l="1"/>
  <c r="N19" i="6"/>
  <c r="C56" i="7"/>
  <c r="C55"/>
  <c r="H51" i="6"/>
  <c r="F51" i="7"/>
  <c r="I51"/>
  <c r="L51"/>
  <c r="O51"/>
  <c r="R51"/>
  <c r="U51"/>
  <c r="X51"/>
  <c r="AA51"/>
  <c r="AD51"/>
  <c r="AG51"/>
  <c r="AJ51"/>
  <c r="AM51"/>
  <c r="AP51"/>
  <c r="AS51"/>
  <c r="AV51"/>
  <c r="AY51"/>
  <c r="BB51"/>
  <c r="BE51"/>
  <c r="BH51"/>
  <c r="BK51"/>
  <c r="BN51"/>
  <c r="BQ51"/>
  <c r="BT51"/>
  <c r="BW51"/>
  <c r="BZ51"/>
  <c r="CC51"/>
  <c r="CF51"/>
  <c r="CI51"/>
  <c r="CL51"/>
  <c r="CO51"/>
  <c r="CR51"/>
  <c r="CU51"/>
  <c r="CX51"/>
  <c r="DA51"/>
  <c r="DD51"/>
  <c r="DG51"/>
  <c r="DJ51"/>
  <c r="DM51"/>
  <c r="DP51"/>
  <c r="DS51"/>
  <c r="DV51"/>
  <c r="DY51"/>
  <c r="EB51"/>
  <c r="EE51"/>
  <c r="EH51"/>
  <c r="EK51"/>
  <c r="EN51"/>
  <c r="EQ51"/>
  <c r="ET51"/>
  <c r="EW51"/>
  <c r="EZ51"/>
  <c r="FC51"/>
  <c r="FF51"/>
  <c r="FI51"/>
  <c r="FL51"/>
  <c r="FO51"/>
  <c r="FR51"/>
  <c r="FU51"/>
  <c r="FX51"/>
  <c r="GA51"/>
  <c r="GD51"/>
  <c r="GG51"/>
  <c r="GJ51"/>
  <c r="GM51"/>
  <c r="GP51"/>
  <c r="GS51"/>
  <c r="GV51"/>
  <c r="GY51"/>
  <c r="HB51"/>
  <c r="HE51"/>
  <c r="HH51"/>
  <c r="HK51"/>
  <c r="HN51"/>
  <c r="HQ51"/>
  <c r="HT51"/>
  <c r="HW51"/>
  <c r="HZ51"/>
  <c r="IC51"/>
  <c r="IF51"/>
  <c r="II51"/>
  <c r="IL51"/>
  <c r="IO51"/>
  <c r="IR51"/>
  <c r="IU51"/>
  <c r="H49" i="6"/>
  <c r="F49" i="7"/>
  <c r="I49"/>
  <c r="L49"/>
  <c r="O49"/>
  <c r="R49"/>
  <c r="U49"/>
  <c r="X49"/>
  <c r="AA49"/>
  <c r="AD49"/>
  <c r="AG49"/>
  <c r="AJ49"/>
  <c r="AM49"/>
  <c r="AP49"/>
  <c r="AS49"/>
  <c r="AV49"/>
  <c r="AY49"/>
  <c r="BB49"/>
  <c r="BE49"/>
  <c r="BH49"/>
  <c r="BK49"/>
  <c r="BN49"/>
  <c r="BQ49"/>
  <c r="BT49"/>
  <c r="BW49"/>
  <c r="BZ49"/>
  <c r="CC49"/>
  <c r="CF49"/>
  <c r="CI49"/>
  <c r="CL49"/>
  <c r="CO49"/>
  <c r="CR49"/>
  <c r="CU49"/>
  <c r="CX49"/>
  <c r="DA49"/>
  <c r="DD49"/>
  <c r="DG49"/>
  <c r="DJ49"/>
  <c r="DM49"/>
  <c r="DP49"/>
  <c r="DS49"/>
  <c r="DV49"/>
  <c r="DY49"/>
  <c r="EB49"/>
  <c r="EE49"/>
  <c r="EH49"/>
  <c r="EK49"/>
  <c r="EN49"/>
  <c r="EQ49"/>
  <c r="ET49"/>
  <c r="EW49"/>
  <c r="EZ49"/>
  <c r="FC49"/>
  <c r="FF49"/>
  <c r="FI49"/>
  <c r="FL49"/>
  <c r="FO49"/>
  <c r="FR49"/>
  <c r="FU49"/>
  <c r="FX49"/>
  <c r="GA49"/>
  <c r="GD49"/>
  <c r="GG49"/>
  <c r="GJ49"/>
  <c r="GM49"/>
  <c r="GP49"/>
  <c r="GS49"/>
  <c r="GV49"/>
  <c r="GY49"/>
  <c r="HB49"/>
  <c r="HE49"/>
  <c r="HH49"/>
  <c r="HK49"/>
  <c r="HN49"/>
  <c r="HQ49"/>
  <c r="HT49"/>
  <c r="HW49"/>
  <c r="HZ49"/>
  <c r="IC49"/>
  <c r="IF49"/>
  <c r="II49"/>
  <c r="IL49"/>
  <c r="IO49"/>
  <c r="IR49"/>
  <c r="IU49"/>
  <c r="H45" i="6"/>
  <c r="F45" i="7"/>
  <c r="I45"/>
  <c r="L45"/>
  <c r="O45"/>
  <c r="R45"/>
  <c r="U45"/>
  <c r="X45"/>
  <c r="AA45"/>
  <c r="AD45"/>
  <c r="AG45"/>
  <c r="AJ45"/>
  <c r="AM45"/>
  <c r="AP45"/>
  <c r="AS45"/>
  <c r="AV45"/>
  <c r="AY45"/>
  <c r="BB45"/>
  <c r="BE45"/>
  <c r="BH45"/>
  <c r="BK45"/>
  <c r="BN45"/>
  <c r="BQ45"/>
  <c r="BT45"/>
  <c r="BW45"/>
  <c r="BZ45"/>
  <c r="CC45"/>
  <c r="CF45"/>
  <c r="CI45"/>
  <c r="CL45"/>
  <c r="CO45"/>
  <c r="CR45"/>
  <c r="CU45"/>
  <c r="CX45"/>
  <c r="DA45"/>
  <c r="DD45"/>
  <c r="DG45"/>
  <c r="DJ45"/>
  <c r="DM45"/>
  <c r="DP45"/>
  <c r="DS45"/>
  <c r="DV45"/>
  <c r="DY45"/>
  <c r="EB45"/>
  <c r="EE45"/>
  <c r="EH45"/>
  <c r="EK45"/>
  <c r="EN45"/>
  <c r="EQ45"/>
  <c r="ET45"/>
  <c r="EW45"/>
  <c r="EZ45"/>
  <c r="FC45"/>
  <c r="FF45"/>
  <c r="FI45"/>
  <c r="FL45"/>
  <c r="FO45"/>
  <c r="FR45"/>
  <c r="FU45"/>
  <c r="FX45"/>
  <c r="GA45"/>
  <c r="GD45"/>
  <c r="GG45"/>
  <c r="GJ45"/>
  <c r="GM45"/>
  <c r="GP45"/>
  <c r="GS45"/>
  <c r="GV45"/>
  <c r="GY45"/>
  <c r="HB45"/>
  <c r="HE45"/>
  <c r="HH45"/>
  <c r="HK45"/>
  <c r="HN45"/>
  <c r="HQ45"/>
  <c r="HT45"/>
  <c r="HW45"/>
  <c r="HZ45"/>
  <c r="IC45"/>
  <c r="IF45"/>
  <c r="II45"/>
  <c r="IL45"/>
  <c r="IO45"/>
  <c r="IR45"/>
  <c r="IU45"/>
  <c r="H41" i="6"/>
  <c r="F41" i="7"/>
  <c r="I41"/>
  <c r="L41"/>
  <c r="O41"/>
  <c r="R41"/>
  <c r="U41"/>
  <c r="X41"/>
  <c r="AA41"/>
  <c r="AD41"/>
  <c r="AG41"/>
  <c r="AJ41"/>
  <c r="AM41"/>
  <c r="AP41"/>
  <c r="AS41"/>
  <c r="AV41"/>
  <c r="AY41"/>
  <c r="BB41"/>
  <c r="BE41"/>
  <c r="BH41"/>
  <c r="BK41"/>
  <c r="BN41"/>
  <c r="BQ41"/>
  <c r="BT41"/>
  <c r="BW41"/>
  <c r="BZ41"/>
  <c r="CC41"/>
  <c r="CF41"/>
  <c r="CI41"/>
  <c r="CL41"/>
  <c r="CO41"/>
  <c r="CR41"/>
  <c r="CU41"/>
  <c r="CX41"/>
  <c r="DA41"/>
  <c r="DD41"/>
  <c r="DG41"/>
  <c r="DJ41"/>
  <c r="DM41"/>
  <c r="DP41"/>
  <c r="DS41"/>
  <c r="DV41"/>
  <c r="DY41"/>
  <c r="EB41"/>
  <c r="EE41"/>
  <c r="EH41"/>
  <c r="EK41"/>
  <c r="EN41"/>
  <c r="EQ41"/>
  <c r="ET41"/>
  <c r="EW41"/>
  <c r="EZ41"/>
  <c r="FC41"/>
  <c r="FF41"/>
  <c r="FI41"/>
  <c r="FL41"/>
  <c r="FO41"/>
  <c r="FR41"/>
  <c r="FU41"/>
  <c r="FX41"/>
  <c r="GA41"/>
  <c r="GD41"/>
  <c r="GG41"/>
  <c r="GJ41"/>
  <c r="GM41"/>
  <c r="GP41"/>
  <c r="GS41"/>
  <c r="GV41"/>
  <c r="GY41"/>
  <c r="HB41"/>
  <c r="HE41"/>
  <c r="HH41"/>
  <c r="HK41"/>
  <c r="HN41"/>
  <c r="HQ41"/>
  <c r="HT41"/>
  <c r="HW41"/>
  <c r="HZ41"/>
  <c r="IC41"/>
  <c r="IF41"/>
  <c r="II41"/>
  <c r="IL41"/>
  <c r="IO41"/>
  <c r="IR41"/>
  <c r="IU41"/>
  <c r="H37" i="6"/>
  <c r="F37" i="7"/>
  <c r="I37"/>
  <c r="L37"/>
  <c r="O37"/>
  <c r="R37"/>
  <c r="U37"/>
  <c r="X37"/>
  <c r="AA37"/>
  <c r="AD37"/>
  <c r="AG37"/>
  <c r="AJ37"/>
  <c r="AM37"/>
  <c r="AP37"/>
  <c r="AS37"/>
  <c r="AV37"/>
  <c r="AY37"/>
  <c r="BB37"/>
  <c r="BE37"/>
  <c r="BH37"/>
  <c r="BK37"/>
  <c r="BN37"/>
  <c r="BQ37"/>
  <c r="BT37"/>
  <c r="BW37"/>
  <c r="BZ37"/>
  <c r="CC37"/>
  <c r="CF37"/>
  <c r="CI37"/>
  <c r="CL37"/>
  <c r="CO37"/>
  <c r="CR37"/>
  <c r="CU37"/>
  <c r="CX37"/>
  <c r="DA37"/>
  <c r="DD37"/>
  <c r="DG37"/>
  <c r="DJ37"/>
  <c r="DM37"/>
  <c r="DP37"/>
  <c r="DS37"/>
  <c r="DV37"/>
  <c r="DY37"/>
  <c r="EB37"/>
  <c r="EE37"/>
  <c r="EH37"/>
  <c r="EK37"/>
  <c r="EN37"/>
  <c r="EQ37"/>
  <c r="ET37"/>
  <c r="EW37"/>
  <c r="EZ37"/>
  <c r="FC37"/>
  <c r="FF37"/>
  <c r="FI37"/>
  <c r="FL37"/>
  <c r="FO37"/>
  <c r="FR37"/>
  <c r="FU37"/>
  <c r="FX37"/>
  <c r="GA37"/>
  <c r="GD37"/>
  <c r="GG37"/>
  <c r="GJ37"/>
  <c r="GM37"/>
  <c r="GP37"/>
  <c r="GS37"/>
  <c r="GV37"/>
  <c r="GY37"/>
  <c r="HB37"/>
  <c r="HE37"/>
  <c r="HH37"/>
  <c r="HK37"/>
  <c r="HN37"/>
  <c r="HQ37"/>
  <c r="HT37"/>
  <c r="HW37"/>
  <c r="HZ37"/>
  <c r="IC37"/>
  <c r="IF37"/>
  <c r="II37"/>
  <c r="IL37"/>
  <c r="IO37"/>
  <c r="IR37"/>
  <c r="IU37"/>
  <c r="H33" i="6"/>
  <c r="F33" i="7"/>
  <c r="I33"/>
  <c r="L33"/>
  <c r="O33"/>
  <c r="R33"/>
  <c r="U33"/>
  <c r="X33"/>
  <c r="AA33"/>
  <c r="AD33"/>
  <c r="AG33"/>
  <c r="AJ33"/>
  <c r="AM33"/>
  <c r="AP33"/>
  <c r="AS33"/>
  <c r="AV33"/>
  <c r="AY33"/>
  <c r="BB33"/>
  <c r="BE33"/>
  <c r="BH33"/>
  <c r="BK33"/>
  <c r="BN33"/>
  <c r="BQ33"/>
  <c r="BT33"/>
  <c r="BW33"/>
  <c r="BZ33"/>
  <c r="CC33"/>
  <c r="CF33"/>
  <c r="CI33"/>
  <c r="CL33"/>
  <c r="CO33"/>
  <c r="CR33"/>
  <c r="CU33"/>
  <c r="CX33"/>
  <c r="DA33"/>
  <c r="DD33"/>
  <c r="DG33"/>
  <c r="DJ33"/>
  <c r="DM33"/>
  <c r="DP33"/>
  <c r="DS33"/>
  <c r="DV33"/>
  <c r="DY33"/>
  <c r="EB33"/>
  <c r="EE33"/>
  <c r="EH33"/>
  <c r="EK33"/>
  <c r="EN33"/>
  <c r="EQ33"/>
  <c r="ET33"/>
  <c r="EW33"/>
  <c r="EZ33"/>
  <c r="FC33"/>
  <c r="FF33"/>
  <c r="FI33"/>
  <c r="FL33"/>
  <c r="FO33"/>
  <c r="FR33"/>
  <c r="FU33"/>
  <c r="FX33"/>
  <c r="GA33"/>
  <c r="GD33"/>
  <c r="GG33"/>
  <c r="GJ33"/>
  <c r="GM33"/>
  <c r="GP33"/>
  <c r="GS33"/>
  <c r="GV33"/>
  <c r="GY33"/>
  <c r="HB33"/>
  <c r="HE33"/>
  <c r="HH33"/>
  <c r="HK33"/>
  <c r="HN33"/>
  <c r="HQ33"/>
  <c r="HT33"/>
  <c r="HW33"/>
  <c r="HZ33"/>
  <c r="IC33"/>
  <c r="IF33"/>
  <c r="II33"/>
  <c r="IL33"/>
  <c r="IO33"/>
  <c r="IR33"/>
  <c r="IU33"/>
  <c r="H31" i="6"/>
  <c r="F31" i="7"/>
  <c r="I31"/>
  <c r="L31"/>
  <c r="O31"/>
  <c r="R31"/>
  <c r="U31"/>
  <c r="X31"/>
  <c r="AA31"/>
  <c r="AD31"/>
  <c r="AG31"/>
  <c r="AJ31"/>
  <c r="AM31"/>
  <c r="AP31"/>
  <c r="AS31"/>
  <c r="AV31"/>
  <c r="AY31"/>
  <c r="BB31"/>
  <c r="BE31"/>
  <c r="BH31"/>
  <c r="BK31"/>
  <c r="BN31"/>
  <c r="BQ31"/>
  <c r="BT31"/>
  <c r="BW31"/>
  <c r="BZ31"/>
  <c r="CC31"/>
  <c r="CF31"/>
  <c r="CI31"/>
  <c r="CL31"/>
  <c r="CO31"/>
  <c r="CR31"/>
  <c r="CU31"/>
  <c r="CX31"/>
  <c r="DA31"/>
  <c r="DD31"/>
  <c r="DG31"/>
  <c r="DJ31"/>
  <c r="DM31"/>
  <c r="DP31"/>
  <c r="DS31"/>
  <c r="DV31"/>
  <c r="DY31"/>
  <c r="EB31"/>
  <c r="EE31"/>
  <c r="EH31"/>
  <c r="EK31"/>
  <c r="EN31"/>
  <c r="EQ31"/>
  <c r="ET31"/>
  <c r="EW31"/>
  <c r="EZ31"/>
  <c r="FC31"/>
  <c r="FF31"/>
  <c r="FI31"/>
  <c r="FL31"/>
  <c r="FO31"/>
  <c r="FR31"/>
  <c r="FU31"/>
  <c r="FX31"/>
  <c r="GA31"/>
  <c r="GD31"/>
  <c r="GG31"/>
  <c r="GJ31"/>
  <c r="GM31"/>
  <c r="GP31"/>
  <c r="GS31"/>
  <c r="GV31"/>
  <c r="GY31"/>
  <c r="HB31"/>
  <c r="HE31"/>
  <c r="HH31"/>
  <c r="HK31"/>
  <c r="HN31"/>
  <c r="HQ31"/>
  <c r="HT31"/>
  <c r="HW31"/>
  <c r="HZ31"/>
  <c r="IC31"/>
  <c r="IF31"/>
  <c r="II31"/>
  <c r="IL31"/>
  <c r="IO31"/>
  <c r="IR31"/>
  <c r="IU31"/>
  <c r="H29" i="6"/>
  <c r="F29" i="7"/>
  <c r="I29"/>
  <c r="L29"/>
  <c r="O29"/>
  <c r="R29"/>
  <c r="U29"/>
  <c r="X29"/>
  <c r="AA29"/>
  <c r="AD29"/>
  <c r="AG29"/>
  <c r="AJ29"/>
  <c r="AM29"/>
  <c r="AP29"/>
  <c r="AS29"/>
  <c r="AV29"/>
  <c r="AY29"/>
  <c r="BB29"/>
  <c r="BE29"/>
  <c r="BH29"/>
  <c r="BK29"/>
  <c r="BN29"/>
  <c r="BQ29"/>
  <c r="BT29"/>
  <c r="BW29"/>
  <c r="BZ29"/>
  <c r="CC29"/>
  <c r="CF29"/>
  <c r="CI29"/>
  <c r="CL29"/>
  <c r="CO29"/>
  <c r="CR29"/>
  <c r="CU29"/>
  <c r="CX29"/>
  <c r="DA29"/>
  <c r="DD29"/>
  <c r="DG29"/>
  <c r="DJ29"/>
  <c r="DM29"/>
  <c r="DP29"/>
  <c r="DS29"/>
  <c r="DV29"/>
  <c r="DY29"/>
  <c r="EB29"/>
  <c r="EE29"/>
  <c r="EH29"/>
  <c r="EK29"/>
  <c r="EN29"/>
  <c r="EQ29"/>
  <c r="ET29"/>
  <c r="EW29"/>
  <c r="EZ29"/>
  <c r="FC29"/>
  <c r="FF29"/>
  <c r="FI29"/>
  <c r="FL29"/>
  <c r="FO29"/>
  <c r="FR29"/>
  <c r="FU29"/>
  <c r="FX29"/>
  <c r="GA29"/>
  <c r="GD29"/>
  <c r="GG29"/>
  <c r="GJ29"/>
  <c r="GM29"/>
  <c r="GP29"/>
  <c r="GS29"/>
  <c r="GV29"/>
  <c r="GY29"/>
  <c r="HB29"/>
  <c r="HE29"/>
  <c r="HH29"/>
  <c r="HK29"/>
  <c r="HN29"/>
  <c r="HQ29"/>
  <c r="HT29"/>
  <c r="HW29"/>
  <c r="HZ29"/>
  <c r="IC29"/>
  <c r="IF29"/>
  <c r="II29"/>
  <c r="IL29"/>
  <c r="IO29"/>
  <c r="IR29"/>
  <c r="IU29"/>
  <c r="H27" i="6"/>
  <c r="F27" i="7"/>
  <c r="I27"/>
  <c r="L27"/>
  <c r="O27"/>
  <c r="R27"/>
  <c r="U27"/>
  <c r="X27"/>
  <c r="AA27"/>
  <c r="AD27"/>
  <c r="AG27"/>
  <c r="AJ27"/>
  <c r="AM27"/>
  <c r="AP27"/>
  <c r="AS27"/>
  <c r="AV27"/>
  <c r="AY27"/>
  <c r="BB27"/>
  <c r="BE27"/>
  <c r="BH27"/>
  <c r="BK27"/>
  <c r="BN27"/>
  <c r="BQ27"/>
  <c r="BT27"/>
  <c r="BW27"/>
  <c r="BZ27"/>
  <c r="CC27"/>
  <c r="CF27"/>
  <c r="CI27"/>
  <c r="CL27"/>
  <c r="CO27"/>
  <c r="CR27"/>
  <c r="CU27"/>
  <c r="CX27"/>
  <c r="DA27"/>
  <c r="DD27"/>
  <c r="DG27"/>
  <c r="DJ27"/>
  <c r="DM27"/>
  <c r="DP27"/>
  <c r="DS27"/>
  <c r="DV27"/>
  <c r="DY27"/>
  <c r="EB27"/>
  <c r="EE27"/>
  <c r="EH27"/>
  <c r="EK27"/>
  <c r="EN27"/>
  <c r="EQ27"/>
  <c r="ET27"/>
  <c r="EW27"/>
  <c r="EZ27"/>
  <c r="FC27"/>
  <c r="FF27"/>
  <c r="FI27"/>
  <c r="FL27"/>
  <c r="FO27"/>
  <c r="FR27"/>
  <c r="FU27"/>
  <c r="FX27"/>
  <c r="GA27"/>
  <c r="GD27"/>
  <c r="GG27"/>
  <c r="GJ27"/>
  <c r="GM27"/>
  <c r="GP27"/>
  <c r="GS27"/>
  <c r="GV27"/>
  <c r="GY27"/>
  <c r="HB27"/>
  <c r="HE27"/>
  <c r="HH27"/>
  <c r="HK27"/>
  <c r="HN27"/>
  <c r="HQ27"/>
  <c r="HT27"/>
  <c r="HW27"/>
  <c r="HZ27"/>
  <c r="IC27"/>
  <c r="IF27"/>
  <c r="II27"/>
  <c r="IL27"/>
  <c r="IO27"/>
  <c r="IR27"/>
  <c r="IU27"/>
  <c r="F25"/>
  <c r="I25"/>
  <c r="L25"/>
  <c r="O25"/>
  <c r="R25"/>
  <c r="U25"/>
  <c r="X25"/>
  <c r="AA25"/>
  <c r="AD25"/>
  <c r="AG25"/>
  <c r="AJ25"/>
  <c r="AM25"/>
  <c r="AP25"/>
  <c r="AS25"/>
  <c r="AV25"/>
  <c r="AY25"/>
  <c r="BB25"/>
  <c r="BE25"/>
  <c r="BH25"/>
  <c r="BK25"/>
  <c r="BN25"/>
  <c r="BQ25"/>
  <c r="BT25"/>
  <c r="BW25"/>
  <c r="BZ25"/>
  <c r="CC25"/>
  <c r="CF25"/>
  <c r="CI25"/>
  <c r="CL25"/>
  <c r="CO25"/>
  <c r="CR25"/>
  <c r="CU25"/>
  <c r="CX25"/>
  <c r="DA25"/>
  <c r="DD25"/>
  <c r="DG25"/>
  <c r="DJ25"/>
  <c r="DM25"/>
  <c r="DP25"/>
  <c r="DS25"/>
  <c r="DV25"/>
  <c r="DY25"/>
  <c r="EB25"/>
  <c r="EE25"/>
  <c r="EH25"/>
  <c r="EK25"/>
  <c r="EN25"/>
  <c r="EQ25"/>
  <c r="ET25"/>
  <c r="EW25"/>
  <c r="EZ25"/>
  <c r="FC25"/>
  <c r="FF25"/>
  <c r="FI25"/>
  <c r="FL25"/>
  <c r="FO25"/>
  <c r="FR25"/>
  <c r="FU25"/>
  <c r="FX25"/>
  <c r="GA25"/>
  <c r="GD25"/>
  <c r="GG25"/>
  <c r="GJ25"/>
  <c r="GM25"/>
  <c r="GP25"/>
  <c r="GS25"/>
  <c r="GV25"/>
  <c r="GY25"/>
  <c r="HB25"/>
  <c r="HE25"/>
  <c r="HH25"/>
  <c r="HK25"/>
  <c r="HN25"/>
  <c r="HQ25"/>
  <c r="HT25"/>
  <c r="HW25"/>
  <c r="HZ25"/>
  <c r="IC25"/>
  <c r="IF25"/>
  <c r="II25"/>
  <c r="IL25"/>
  <c r="IO25"/>
  <c r="IR25"/>
  <c r="IU25"/>
  <c r="F21"/>
  <c r="I21"/>
  <c r="L21"/>
  <c r="O21"/>
  <c r="R21"/>
  <c r="U21"/>
  <c r="X21"/>
  <c r="AA21"/>
  <c r="AD21"/>
  <c r="AG21"/>
  <c r="AJ21"/>
  <c r="AM21"/>
  <c r="AP21"/>
  <c r="AS21"/>
  <c r="AV21"/>
  <c r="AY21"/>
  <c r="BB21"/>
  <c r="BE21"/>
  <c r="BH21"/>
  <c r="BK21"/>
  <c r="BN21"/>
  <c r="BQ21"/>
  <c r="BT21"/>
  <c r="BW21"/>
  <c r="BZ21"/>
  <c r="CC21"/>
  <c r="CF21"/>
  <c r="CI21"/>
  <c r="CL21"/>
  <c r="CO21"/>
  <c r="CR21"/>
  <c r="CU21"/>
  <c r="CX21"/>
  <c r="DA21"/>
  <c r="DD21"/>
  <c r="DG21"/>
  <c r="DJ21"/>
  <c r="DM21"/>
  <c r="DP21"/>
  <c r="DS21"/>
  <c r="DV21"/>
  <c r="DY21"/>
  <c r="EB21"/>
  <c r="EE21"/>
  <c r="EH21"/>
  <c r="EK21"/>
  <c r="EN21"/>
  <c r="EQ21"/>
  <c r="ET21"/>
  <c r="EW21"/>
  <c r="EZ21"/>
  <c r="FC21"/>
  <c r="FF21"/>
  <c r="FI21"/>
  <c r="FL21"/>
  <c r="FO21"/>
  <c r="FR21"/>
  <c r="FU21"/>
  <c r="FX21"/>
  <c r="GA21"/>
  <c r="GD21"/>
  <c r="GG21"/>
  <c r="GJ21"/>
  <c r="GM21"/>
  <c r="GP21"/>
  <c r="GS21"/>
  <c r="GV21"/>
  <c r="GY21"/>
  <c r="HB21"/>
  <c r="HE21"/>
  <c r="HH21"/>
  <c r="HK21"/>
  <c r="HN21"/>
  <c r="HQ21"/>
  <c r="HT21"/>
  <c r="HW21"/>
  <c r="HZ21"/>
  <c r="IC21"/>
  <c r="IF21"/>
  <c r="II21"/>
  <c r="IL21"/>
  <c r="IO21"/>
  <c r="IR21"/>
  <c r="IU21"/>
  <c r="F13"/>
  <c r="I13"/>
  <c r="L13"/>
  <c r="O13"/>
  <c r="R13"/>
  <c r="U13"/>
  <c r="X13"/>
  <c r="AA13"/>
  <c r="AD13"/>
  <c r="AG13"/>
  <c r="AJ13"/>
  <c r="AM13"/>
  <c r="AP13"/>
  <c r="AS13"/>
  <c r="AV13"/>
  <c r="AY13"/>
  <c r="BB13"/>
  <c r="BE13"/>
  <c r="BH13"/>
  <c r="BK13"/>
  <c r="BN13"/>
  <c r="BQ13"/>
  <c r="BT13"/>
  <c r="BW13"/>
  <c r="BZ13"/>
  <c r="CC13"/>
  <c r="CF13"/>
  <c r="CI13"/>
  <c r="CL13"/>
  <c r="CO13"/>
  <c r="CR13"/>
  <c r="CU13"/>
  <c r="CX13"/>
  <c r="DA13"/>
  <c r="DD13"/>
  <c r="DG13"/>
  <c r="DJ13"/>
  <c r="DM13"/>
  <c r="DP13"/>
  <c r="DS13"/>
  <c r="DV13"/>
  <c r="DY13"/>
  <c r="EB13"/>
  <c r="EE13"/>
  <c r="EH13"/>
  <c r="EK13"/>
  <c r="EN13"/>
  <c r="EQ13"/>
  <c r="ET13"/>
  <c r="EW13"/>
  <c r="EZ13"/>
  <c r="FC13"/>
  <c r="FF13"/>
  <c r="FI13"/>
  <c r="FL13"/>
  <c r="FO13"/>
  <c r="FR13"/>
  <c r="FU13"/>
  <c r="FX13"/>
  <c r="GA13"/>
  <c r="GD13"/>
  <c r="GG13"/>
  <c r="GJ13"/>
  <c r="GM13"/>
  <c r="GP13"/>
  <c r="GS13"/>
  <c r="GV13"/>
  <c r="GY13"/>
  <c r="HB13"/>
  <c r="HE13"/>
  <c r="HH13"/>
  <c r="HK13"/>
  <c r="HN13"/>
  <c r="HQ13"/>
  <c r="HT13"/>
  <c r="HW13"/>
  <c r="HZ13"/>
  <c r="IC13"/>
  <c r="IF13"/>
  <c r="II13"/>
  <c r="IL13"/>
  <c r="IO13"/>
  <c r="IR13"/>
  <c r="IU13"/>
  <c r="H52" i="6"/>
  <c r="F52" i="7"/>
  <c r="I52"/>
  <c r="L52"/>
  <c r="O52"/>
  <c r="R52"/>
  <c r="U52"/>
  <c r="X52"/>
  <c r="AA52"/>
  <c r="AD52"/>
  <c r="AG52"/>
  <c r="AJ52"/>
  <c r="AM52"/>
  <c r="AP52"/>
  <c r="AS52"/>
  <c r="AV52"/>
  <c r="AY52"/>
  <c r="BB52"/>
  <c r="BE52"/>
  <c r="BH52"/>
  <c r="BK52"/>
  <c r="BN52"/>
  <c r="BQ52"/>
  <c r="BT52"/>
  <c r="BW52"/>
  <c r="BZ52"/>
  <c r="CC52"/>
  <c r="CF52"/>
  <c r="CI52"/>
  <c r="CL52"/>
  <c r="CO52"/>
  <c r="CR52"/>
  <c r="CU52"/>
  <c r="CX52"/>
  <c r="DA52"/>
  <c r="DD52"/>
  <c r="DG52"/>
  <c r="DJ52"/>
  <c r="DM52"/>
  <c r="DP52"/>
  <c r="DS52"/>
  <c r="DV52"/>
  <c r="DY52"/>
  <c r="EB52"/>
  <c r="EE52"/>
  <c r="EH52"/>
  <c r="EK52"/>
  <c r="EN52"/>
  <c r="EQ52"/>
  <c r="ET52"/>
  <c r="EW52"/>
  <c r="EZ52"/>
  <c r="FC52"/>
  <c r="FF52"/>
  <c r="FI52"/>
  <c r="FL52"/>
  <c r="FO52"/>
  <c r="FR52"/>
  <c r="FU52"/>
  <c r="FX52"/>
  <c r="GA52"/>
  <c r="GD52"/>
  <c r="GG52"/>
  <c r="GJ52"/>
  <c r="GM52"/>
  <c r="GP52"/>
  <c r="GS52"/>
  <c r="GV52"/>
  <c r="GY52"/>
  <c r="HB52"/>
  <c r="HE52"/>
  <c r="HH52"/>
  <c r="HK52"/>
  <c r="HN52"/>
  <c r="HQ52"/>
  <c r="HT52"/>
  <c r="HW52"/>
  <c r="HZ52"/>
  <c r="IC52"/>
  <c r="IF52"/>
  <c r="II52"/>
  <c r="IL52"/>
  <c r="IO52"/>
  <c r="IR52"/>
  <c r="IU52"/>
  <c r="H50" i="6"/>
  <c r="F50" i="7"/>
  <c r="I50"/>
  <c r="L50"/>
  <c r="O50"/>
  <c r="R50"/>
  <c r="U50"/>
  <c r="X50"/>
  <c r="AA50"/>
  <c r="AD50"/>
  <c r="AG50"/>
  <c r="AJ50"/>
  <c r="AM50"/>
  <c r="AP50"/>
  <c r="AS50"/>
  <c r="AV50"/>
  <c r="AY50"/>
  <c r="BB50"/>
  <c r="BE50"/>
  <c r="BH50"/>
  <c r="BK50"/>
  <c r="BN50"/>
  <c r="BQ50"/>
  <c r="BT50"/>
  <c r="BW50"/>
  <c r="BZ50"/>
  <c r="CC50"/>
  <c r="CF50"/>
  <c r="CI50"/>
  <c r="CL50"/>
  <c r="CO50"/>
  <c r="CR50"/>
  <c r="CU50"/>
  <c r="CX50"/>
  <c r="DA50"/>
  <c r="DD50"/>
  <c r="DG50"/>
  <c r="DJ50"/>
  <c r="DM50"/>
  <c r="DP50"/>
  <c r="DS50"/>
  <c r="DV50"/>
  <c r="DY50"/>
  <c r="EB50"/>
  <c r="EE50"/>
  <c r="EH50"/>
  <c r="EK50"/>
  <c r="EN50"/>
  <c r="EQ50"/>
  <c r="ET50"/>
  <c r="EW50"/>
  <c r="EZ50"/>
  <c r="FC50"/>
  <c r="FF50"/>
  <c r="FI50"/>
  <c r="FL50"/>
  <c r="FO50"/>
  <c r="FR50"/>
  <c r="FU50"/>
  <c r="FX50"/>
  <c r="GA50"/>
  <c r="GD50"/>
  <c r="GG50"/>
  <c r="GJ50"/>
  <c r="GM50"/>
  <c r="GP50"/>
  <c r="GS50"/>
  <c r="GV50"/>
  <c r="GY50"/>
  <c r="HB50"/>
  <c r="HE50"/>
  <c r="HH50"/>
  <c r="HK50"/>
  <c r="HN50"/>
  <c r="HQ50"/>
  <c r="HT50"/>
  <c r="HW50"/>
  <c r="HZ50"/>
  <c r="IC50"/>
  <c r="IF50"/>
  <c r="II50"/>
  <c r="IL50"/>
  <c r="IO50"/>
  <c r="IR50"/>
  <c r="IU50"/>
  <c r="H48" i="6"/>
  <c r="F48" i="7"/>
  <c r="I48"/>
  <c r="L48"/>
  <c r="O48"/>
  <c r="R48"/>
  <c r="U48"/>
  <c r="X48"/>
  <c r="AA48"/>
  <c r="AD48"/>
  <c r="AG48"/>
  <c r="AJ48"/>
  <c r="AM48"/>
  <c r="AP48"/>
  <c r="AS48"/>
  <c r="AV48"/>
  <c r="AY48"/>
  <c r="BB48"/>
  <c r="BE48"/>
  <c r="BH48"/>
  <c r="BK48"/>
  <c r="BN48"/>
  <c r="BQ48"/>
  <c r="BT48"/>
  <c r="BW48"/>
  <c r="BZ48"/>
  <c r="CC48"/>
  <c r="CF48"/>
  <c r="CI48"/>
  <c r="CL48"/>
  <c r="CO48"/>
  <c r="CR48"/>
  <c r="CU48"/>
  <c r="CX48"/>
  <c r="DA48"/>
  <c r="DD48"/>
  <c r="DG48"/>
  <c r="DJ48"/>
  <c r="DM48"/>
  <c r="DP48"/>
  <c r="DS48"/>
  <c r="DV48"/>
  <c r="DY48"/>
  <c r="EB48"/>
  <c r="EE48"/>
  <c r="EH48"/>
  <c r="EK48"/>
  <c r="EN48"/>
  <c r="EQ48"/>
  <c r="ET48"/>
  <c r="EW48"/>
  <c r="EZ48"/>
  <c r="FC48"/>
  <c r="FF48"/>
  <c r="FI48"/>
  <c r="FL48"/>
  <c r="FO48"/>
  <c r="FR48"/>
  <c r="FU48"/>
  <c r="FX48"/>
  <c r="GA48"/>
  <c r="GD48"/>
  <c r="GG48"/>
  <c r="GJ48"/>
  <c r="GM48"/>
  <c r="GP48"/>
  <c r="GS48"/>
  <c r="GV48"/>
  <c r="GY48"/>
  <c r="HB48"/>
  <c r="HE48"/>
  <c r="HH48"/>
  <c r="HK48"/>
  <c r="HN48"/>
  <c r="HQ48"/>
  <c r="HT48"/>
  <c r="HW48"/>
  <c r="HZ48"/>
  <c r="IC48"/>
  <c r="IF48"/>
  <c r="II48"/>
  <c r="IL48"/>
  <c r="IO48"/>
  <c r="IR48"/>
  <c r="IU48"/>
  <c r="H46" i="6"/>
  <c r="F46" i="7"/>
  <c r="I46"/>
  <c r="L46"/>
  <c r="O46"/>
  <c r="R46"/>
  <c r="U46"/>
  <c r="X46"/>
  <c r="AA46"/>
  <c r="AD46"/>
  <c r="AG46"/>
  <c r="AJ46"/>
  <c r="AM46"/>
  <c r="AP46"/>
  <c r="AS46"/>
  <c r="AV46"/>
  <c r="AY46"/>
  <c r="BB46"/>
  <c r="BE46"/>
  <c r="BH46"/>
  <c r="BK46"/>
  <c r="BN46"/>
  <c r="BQ46"/>
  <c r="BT46"/>
  <c r="BW46"/>
  <c r="BZ46"/>
  <c r="CC46"/>
  <c r="CF46"/>
  <c r="CI46"/>
  <c r="CL46"/>
  <c r="CO46"/>
  <c r="CR46"/>
  <c r="CU46"/>
  <c r="CX46"/>
  <c r="DA46"/>
  <c r="DD46"/>
  <c r="DG46"/>
  <c r="DJ46"/>
  <c r="DM46"/>
  <c r="DP46"/>
  <c r="DS46"/>
  <c r="DV46"/>
  <c r="DY46"/>
  <c r="EB46"/>
  <c r="EE46"/>
  <c r="EH46"/>
  <c r="EK46"/>
  <c r="EN46"/>
  <c r="EQ46"/>
  <c r="ET46"/>
  <c r="EW46"/>
  <c r="EZ46"/>
  <c r="FC46"/>
  <c r="FF46"/>
  <c r="FI46"/>
  <c r="FL46"/>
  <c r="FO46"/>
  <c r="FR46"/>
  <c r="FU46"/>
  <c r="FX46"/>
  <c r="GA46"/>
  <c r="GD46"/>
  <c r="GG46"/>
  <c r="GJ46"/>
  <c r="GM46"/>
  <c r="GP46"/>
  <c r="GS46"/>
  <c r="GV46"/>
  <c r="GY46"/>
  <c r="HB46"/>
  <c r="HE46"/>
  <c r="HH46"/>
  <c r="HK46"/>
  <c r="HN46"/>
  <c r="HQ46"/>
  <c r="HT46"/>
  <c r="HW46"/>
  <c r="HZ46"/>
  <c r="IC46"/>
  <c r="IF46"/>
  <c r="II46"/>
  <c r="IL46"/>
  <c r="IO46"/>
  <c r="IR46"/>
  <c r="IU46"/>
  <c r="H44" i="6"/>
  <c r="F44" i="7"/>
  <c r="I44"/>
  <c r="L44"/>
  <c r="O44"/>
  <c r="R44"/>
  <c r="U44"/>
  <c r="X44"/>
  <c r="AA44"/>
  <c r="AD44"/>
  <c r="AG44"/>
  <c r="AJ44"/>
  <c r="AM44"/>
  <c r="AP44"/>
  <c r="AS44"/>
  <c r="AV44"/>
  <c r="AY44"/>
  <c r="BB44"/>
  <c r="BE44"/>
  <c r="BH44"/>
  <c r="BK44"/>
  <c r="BN44"/>
  <c r="BQ44"/>
  <c r="BT44"/>
  <c r="BW44"/>
  <c r="BZ44"/>
  <c r="CC44"/>
  <c r="CF44"/>
  <c r="CI44"/>
  <c r="CL44"/>
  <c r="CO44"/>
  <c r="CR44"/>
  <c r="CU44"/>
  <c r="CX44"/>
  <c r="DA44"/>
  <c r="DD44"/>
  <c r="DG44"/>
  <c r="DJ44"/>
  <c r="DM44"/>
  <c r="DP44"/>
  <c r="DS44"/>
  <c r="DV44"/>
  <c r="DY44"/>
  <c r="EB44"/>
  <c r="EE44"/>
  <c r="EH44"/>
  <c r="EK44"/>
  <c r="EN44"/>
  <c r="EQ44"/>
  <c r="ET44"/>
  <c r="EW44"/>
  <c r="EZ44"/>
  <c r="FC44"/>
  <c r="FF44"/>
  <c r="FI44"/>
  <c r="FL44"/>
  <c r="FO44"/>
  <c r="FR44"/>
  <c r="FU44"/>
  <c r="FX44"/>
  <c r="GA44"/>
  <c r="GD44"/>
  <c r="GG44"/>
  <c r="GJ44"/>
  <c r="GM44"/>
  <c r="GP44"/>
  <c r="GS44"/>
  <c r="GV44"/>
  <c r="GY44"/>
  <c r="HB44"/>
  <c r="HE44"/>
  <c r="HH44"/>
  <c r="HK44"/>
  <c r="HN44"/>
  <c r="HQ44"/>
  <c r="HT44"/>
  <c r="HW44"/>
  <c r="HZ44"/>
  <c r="IC44"/>
  <c r="IF44"/>
  <c r="II44"/>
  <c r="IL44"/>
  <c r="IO44"/>
  <c r="IR44"/>
  <c r="IU44"/>
  <c r="H42" i="6"/>
  <c r="F42" i="7"/>
  <c r="I42"/>
  <c r="L42"/>
  <c r="O42"/>
  <c r="R42"/>
  <c r="U42"/>
  <c r="X42"/>
  <c r="AA42"/>
  <c r="AD42"/>
  <c r="AG42"/>
  <c r="AJ42"/>
  <c r="AM42"/>
  <c r="AP42"/>
  <c r="AS42"/>
  <c r="AV42"/>
  <c r="AY42"/>
  <c r="BB42"/>
  <c r="BE42"/>
  <c r="BH42"/>
  <c r="BK42"/>
  <c r="BN42"/>
  <c r="BQ42"/>
  <c r="BT42"/>
  <c r="BW42"/>
  <c r="BZ42"/>
  <c r="CC42"/>
  <c r="CF42"/>
  <c r="CI42"/>
  <c r="CL42"/>
  <c r="CO42"/>
  <c r="CR42"/>
  <c r="CU42"/>
  <c r="CX42"/>
  <c r="DA42"/>
  <c r="DD42"/>
  <c r="DG42"/>
  <c r="DJ42"/>
  <c r="DM42"/>
  <c r="DP42"/>
  <c r="DS42"/>
  <c r="DV42"/>
  <c r="DY42"/>
  <c r="EB42"/>
  <c r="EE42"/>
  <c r="EH42"/>
  <c r="EK42"/>
  <c r="EN42"/>
  <c r="EQ42"/>
  <c r="ET42"/>
  <c r="EW42"/>
  <c r="EZ42"/>
  <c r="FC42"/>
  <c r="FF42"/>
  <c r="FI42"/>
  <c r="FL42"/>
  <c r="FO42"/>
  <c r="FR42"/>
  <c r="FU42"/>
  <c r="FX42"/>
  <c r="GA42"/>
  <c r="GD42"/>
  <c r="GG42"/>
  <c r="GJ42"/>
  <c r="GM42"/>
  <c r="GP42"/>
  <c r="GS42"/>
  <c r="GV42"/>
  <c r="GY42"/>
  <c r="HB42"/>
  <c r="HE42"/>
  <c r="HH42"/>
  <c r="HK42"/>
  <c r="HN42"/>
  <c r="HQ42"/>
  <c r="HT42"/>
  <c r="HW42"/>
  <c r="HZ42"/>
  <c r="IC42"/>
  <c r="IF42"/>
  <c r="II42"/>
  <c r="IL42"/>
  <c r="IO42"/>
  <c r="IR42"/>
  <c r="IU42"/>
  <c r="H40" i="6"/>
  <c r="F40" i="7"/>
  <c r="I40"/>
  <c r="L40"/>
  <c r="O40"/>
  <c r="R40"/>
  <c r="U40"/>
  <c r="X40"/>
  <c r="AA40"/>
  <c r="AD40"/>
  <c r="AG40"/>
  <c r="AJ40"/>
  <c r="AM40"/>
  <c r="AP40"/>
  <c r="AS40"/>
  <c r="AV40"/>
  <c r="AY40"/>
  <c r="BB40"/>
  <c r="BE40"/>
  <c r="BH40"/>
  <c r="BK40"/>
  <c r="BN40"/>
  <c r="BQ40"/>
  <c r="BT40"/>
  <c r="BW40"/>
  <c r="BZ40"/>
  <c r="CC40"/>
  <c r="CF40"/>
  <c r="CI40"/>
  <c r="CL40"/>
  <c r="CO40"/>
  <c r="CR40"/>
  <c r="CU40"/>
  <c r="CX40"/>
  <c r="DA40"/>
  <c r="DD40"/>
  <c r="DG40"/>
  <c r="DJ40"/>
  <c r="DM40"/>
  <c r="DP40"/>
  <c r="DS40"/>
  <c r="DV40"/>
  <c r="DY40"/>
  <c r="EB40"/>
  <c r="EE40"/>
  <c r="EH40"/>
  <c r="EK40"/>
  <c r="EN40"/>
  <c r="EQ40"/>
  <c r="ET40"/>
  <c r="EW40"/>
  <c r="EZ40"/>
  <c r="FC40"/>
  <c r="FF40"/>
  <c r="FI40"/>
  <c r="FL40"/>
  <c r="FO40"/>
  <c r="FR40"/>
  <c r="FU40"/>
  <c r="FX40"/>
  <c r="GA40"/>
  <c r="GD40"/>
  <c r="GG40"/>
  <c r="GJ40"/>
  <c r="GM40"/>
  <c r="GP40"/>
  <c r="GS40"/>
  <c r="GV40"/>
  <c r="GY40"/>
  <c r="HB40"/>
  <c r="HE40"/>
  <c r="HH40"/>
  <c r="HK40"/>
  <c r="HN40"/>
  <c r="HQ40"/>
  <c r="HT40"/>
  <c r="HW40"/>
  <c r="HZ40"/>
  <c r="IC40"/>
  <c r="IF40"/>
  <c r="II40"/>
  <c r="IL40"/>
  <c r="IO40"/>
  <c r="IR40"/>
  <c r="IU40"/>
  <c r="H38" i="6"/>
  <c r="F38" i="7"/>
  <c r="I38"/>
  <c r="L38"/>
  <c r="O38"/>
  <c r="R38"/>
  <c r="U38"/>
  <c r="X38"/>
  <c r="AA38"/>
  <c r="AD38"/>
  <c r="AG38"/>
  <c r="AJ38"/>
  <c r="AM38"/>
  <c r="AP38"/>
  <c r="AS38"/>
  <c r="AV38"/>
  <c r="AY38"/>
  <c r="BB38"/>
  <c r="BE38"/>
  <c r="BH38"/>
  <c r="BK38"/>
  <c r="BN38"/>
  <c r="BQ38"/>
  <c r="BT38"/>
  <c r="BW38"/>
  <c r="BZ38"/>
  <c r="CC38"/>
  <c r="CF38"/>
  <c r="CI38"/>
  <c r="CL38"/>
  <c r="CO38"/>
  <c r="CR38"/>
  <c r="CU38"/>
  <c r="CX38"/>
  <c r="DA38"/>
  <c r="DD38"/>
  <c r="DG38"/>
  <c r="DJ38"/>
  <c r="DM38"/>
  <c r="DP38"/>
  <c r="DS38"/>
  <c r="DV38"/>
  <c r="DY38"/>
  <c r="EB38"/>
  <c r="EE38"/>
  <c r="EH38"/>
  <c r="EK38"/>
  <c r="EN38"/>
  <c r="EQ38"/>
  <c r="ET38"/>
  <c r="EW38"/>
  <c r="EZ38"/>
  <c r="FC38"/>
  <c r="FF38"/>
  <c r="FI38"/>
  <c r="FL38"/>
  <c r="FO38"/>
  <c r="FR38"/>
  <c r="FU38"/>
  <c r="FX38"/>
  <c r="GA38"/>
  <c r="GD38"/>
  <c r="GG38"/>
  <c r="GJ38"/>
  <c r="GM38"/>
  <c r="GP38"/>
  <c r="GS38"/>
  <c r="GV38"/>
  <c r="GY38"/>
  <c r="HB38"/>
  <c r="HE38"/>
  <c r="HH38"/>
  <c r="HK38"/>
  <c r="HN38"/>
  <c r="HQ38"/>
  <c r="HT38"/>
  <c r="HW38"/>
  <c r="HZ38"/>
  <c r="IC38"/>
  <c r="IF38"/>
  <c r="II38"/>
  <c r="IL38"/>
  <c r="IO38"/>
  <c r="IR38"/>
  <c r="IU38"/>
  <c r="H36" i="6"/>
  <c r="F36" i="7"/>
  <c r="I36"/>
  <c r="L36"/>
  <c r="O36"/>
  <c r="R36"/>
  <c r="U36"/>
  <c r="X36"/>
  <c r="AA36"/>
  <c r="AD36"/>
  <c r="AG36"/>
  <c r="AJ36"/>
  <c r="AM36"/>
  <c r="AP36"/>
  <c r="AS36"/>
  <c r="AV36"/>
  <c r="AY36"/>
  <c r="BB36"/>
  <c r="BE36"/>
  <c r="BH36"/>
  <c r="BK36"/>
  <c r="BN36"/>
  <c r="BQ36"/>
  <c r="BT36"/>
  <c r="BW36"/>
  <c r="BZ36"/>
  <c r="CC36"/>
  <c r="CF36"/>
  <c r="CI36"/>
  <c r="CL36"/>
  <c r="CO36"/>
  <c r="CR36"/>
  <c r="CU36"/>
  <c r="CX36"/>
  <c r="DA36"/>
  <c r="DD36"/>
  <c r="DG36"/>
  <c r="DJ36"/>
  <c r="DM36"/>
  <c r="DP36"/>
  <c r="DS36"/>
  <c r="DV36"/>
  <c r="DY36"/>
  <c r="EB36"/>
  <c r="EE36"/>
  <c r="EH36"/>
  <c r="EK36"/>
  <c r="EN36"/>
  <c r="EQ36"/>
  <c r="ET36"/>
  <c r="EW36"/>
  <c r="EZ36"/>
  <c r="FC36"/>
  <c r="FF36"/>
  <c r="FI36"/>
  <c r="FL36"/>
  <c r="FO36"/>
  <c r="FR36"/>
  <c r="FU36"/>
  <c r="FX36"/>
  <c r="GA36"/>
  <c r="GD36"/>
  <c r="GG36"/>
  <c r="GJ36"/>
  <c r="GM36"/>
  <c r="GP36"/>
  <c r="GS36"/>
  <c r="GV36"/>
  <c r="GY36"/>
  <c r="HB36"/>
  <c r="HE36"/>
  <c r="HH36"/>
  <c r="HK36"/>
  <c r="HN36"/>
  <c r="HQ36"/>
  <c r="HT36"/>
  <c r="HW36"/>
  <c r="HZ36"/>
  <c r="IC36"/>
  <c r="IF36"/>
  <c r="II36"/>
  <c r="IL36"/>
  <c r="IO36"/>
  <c r="IR36"/>
  <c r="IU36"/>
  <c r="H34" i="6"/>
  <c r="F34" i="7"/>
  <c r="I34"/>
  <c r="L34"/>
  <c r="O34"/>
  <c r="R34"/>
  <c r="U34"/>
  <c r="X34"/>
  <c r="AA34"/>
  <c r="AD34"/>
  <c r="AG34"/>
  <c r="AJ34"/>
  <c r="AM34"/>
  <c r="AP34"/>
  <c r="AS34"/>
  <c r="AV34"/>
  <c r="AY34"/>
  <c r="BB34"/>
  <c r="BE34"/>
  <c r="BH34"/>
  <c r="BK34"/>
  <c r="BN34"/>
  <c r="BQ34"/>
  <c r="BT34"/>
  <c r="BW34"/>
  <c r="BZ34"/>
  <c r="CC34"/>
  <c r="CF34"/>
  <c r="CI34"/>
  <c r="CL34"/>
  <c r="CO34"/>
  <c r="CR34"/>
  <c r="CU34"/>
  <c r="CX34"/>
  <c r="DA34"/>
  <c r="DD34"/>
  <c r="DG34"/>
  <c r="DJ34"/>
  <c r="DM34"/>
  <c r="DP34"/>
  <c r="DS34"/>
  <c r="DV34"/>
  <c r="DY34"/>
  <c r="EB34"/>
  <c r="EE34"/>
  <c r="EH34"/>
  <c r="EK34"/>
  <c r="EN34"/>
  <c r="EQ34"/>
  <c r="ET34"/>
  <c r="EW34"/>
  <c r="EZ34"/>
  <c r="FC34"/>
  <c r="FF34"/>
  <c r="FI34"/>
  <c r="FL34"/>
  <c r="FO34"/>
  <c r="FR34"/>
  <c r="FU34"/>
  <c r="FX34"/>
  <c r="GA34"/>
  <c r="GD34"/>
  <c r="GG34"/>
  <c r="GJ34"/>
  <c r="GM34"/>
  <c r="GP34"/>
  <c r="GS34"/>
  <c r="GV34"/>
  <c r="GY34"/>
  <c r="HB34"/>
  <c r="HE34"/>
  <c r="HH34"/>
  <c r="HK34"/>
  <c r="HN34"/>
  <c r="HQ34"/>
  <c r="HT34"/>
  <c r="HW34"/>
  <c r="HZ34"/>
  <c r="IC34"/>
  <c r="IF34"/>
  <c r="II34"/>
  <c r="IL34"/>
  <c r="IO34"/>
  <c r="IR34"/>
  <c r="IU34"/>
  <c r="H32" i="6"/>
  <c r="F32" i="7"/>
  <c r="I32"/>
  <c r="L32"/>
  <c r="O32"/>
  <c r="R32"/>
  <c r="U32"/>
  <c r="X32"/>
  <c r="AA32"/>
  <c r="AD32"/>
  <c r="AG32"/>
  <c r="AJ32"/>
  <c r="AM32"/>
  <c r="AP32"/>
  <c r="AS32"/>
  <c r="AV32"/>
  <c r="AY32"/>
  <c r="BB32"/>
  <c r="BE32"/>
  <c r="BH32"/>
  <c r="BK32"/>
  <c r="BN32"/>
  <c r="BQ32"/>
  <c r="BT32"/>
  <c r="BW32"/>
  <c r="BZ32"/>
  <c r="CC32"/>
  <c r="CF32"/>
  <c r="CI32"/>
  <c r="CL32"/>
  <c r="CO32"/>
  <c r="CR32"/>
  <c r="CU32"/>
  <c r="CX32"/>
  <c r="DA32"/>
  <c r="DD32"/>
  <c r="DG32"/>
  <c r="DJ32"/>
  <c r="DM32"/>
  <c r="DP32"/>
  <c r="DS32"/>
  <c r="DV32"/>
  <c r="DY32"/>
  <c r="EB32"/>
  <c r="EE32"/>
  <c r="EH32"/>
  <c r="EK32"/>
  <c r="EN32"/>
  <c r="EQ32"/>
  <c r="ET32"/>
  <c r="EW32"/>
  <c r="EZ32"/>
  <c r="FC32"/>
  <c r="FF32"/>
  <c r="FI32"/>
  <c r="FL32"/>
  <c r="FO32"/>
  <c r="FR32"/>
  <c r="FU32"/>
  <c r="FX32"/>
  <c r="GA32"/>
  <c r="GD32"/>
  <c r="GG32"/>
  <c r="GJ32"/>
  <c r="GM32"/>
  <c r="GP32"/>
  <c r="GS32"/>
  <c r="GV32"/>
  <c r="GY32"/>
  <c r="HB32"/>
  <c r="HE32"/>
  <c r="HH32"/>
  <c r="HK32"/>
  <c r="HN32"/>
  <c r="HQ32"/>
  <c r="HT32"/>
  <c r="HW32"/>
  <c r="HZ32"/>
  <c r="IC32"/>
  <c r="IF32"/>
  <c r="II32"/>
  <c r="IL32"/>
  <c r="IO32"/>
  <c r="IR32"/>
  <c r="IU32"/>
  <c r="H30" i="6"/>
  <c r="F30" i="7"/>
  <c r="I30"/>
  <c r="L30"/>
  <c r="O30"/>
  <c r="R30"/>
  <c r="U30"/>
  <c r="X30"/>
  <c r="AA30"/>
  <c r="AD30"/>
  <c r="AG30"/>
  <c r="AJ30"/>
  <c r="AM30"/>
  <c r="AP30"/>
  <c r="AS30"/>
  <c r="AV30"/>
  <c r="AY30"/>
  <c r="BB30"/>
  <c r="BE30"/>
  <c r="BH30"/>
  <c r="BK30"/>
  <c r="BN30"/>
  <c r="BQ30"/>
  <c r="BT30"/>
  <c r="BW30"/>
  <c r="BZ30"/>
  <c r="CC30"/>
  <c r="CF30"/>
  <c r="CI30"/>
  <c r="CL30"/>
  <c r="CO30"/>
  <c r="CR30"/>
  <c r="CU30"/>
  <c r="CX30"/>
  <c r="DA30"/>
  <c r="DD30"/>
  <c r="DG30"/>
  <c r="DJ30"/>
  <c r="DM30"/>
  <c r="DP30"/>
  <c r="DS30"/>
  <c r="DV30"/>
  <c r="DY30"/>
  <c r="EB30"/>
  <c r="EE30"/>
  <c r="EH30"/>
  <c r="EK30"/>
  <c r="EN30"/>
  <c r="EQ30"/>
  <c r="ET30"/>
  <c r="EW30"/>
  <c r="EZ30"/>
  <c r="FC30"/>
  <c r="FF30"/>
  <c r="FI30"/>
  <c r="FL30"/>
  <c r="FO30"/>
  <c r="FR30"/>
  <c r="FU30"/>
  <c r="FX30"/>
  <c r="GA30"/>
  <c r="GD30"/>
  <c r="GG30"/>
  <c r="GJ30"/>
  <c r="GM30"/>
  <c r="GP30"/>
  <c r="GS30"/>
  <c r="GV30"/>
  <c r="GY30"/>
  <c r="HB30"/>
  <c r="HE30"/>
  <c r="HH30"/>
  <c r="HK30"/>
  <c r="HN30"/>
  <c r="HQ30"/>
  <c r="HT30"/>
  <c r="HW30"/>
  <c r="HZ30"/>
  <c r="IC30"/>
  <c r="IF30"/>
  <c r="II30"/>
  <c r="IL30"/>
  <c r="IO30"/>
  <c r="IR30"/>
  <c r="IU30"/>
  <c r="H28" i="6"/>
  <c r="F28" i="7"/>
  <c r="I28"/>
  <c r="L28"/>
  <c r="O28"/>
  <c r="R28"/>
  <c r="U28"/>
  <c r="X28"/>
  <c r="AA28"/>
  <c r="AD28"/>
  <c r="AG28"/>
  <c r="AJ28"/>
  <c r="AM28"/>
  <c r="AP28"/>
  <c r="AS28"/>
  <c r="AV28"/>
  <c r="AY28"/>
  <c r="BB28"/>
  <c r="BE28"/>
  <c r="BH28"/>
  <c r="BK28"/>
  <c r="BN28"/>
  <c r="BQ28"/>
  <c r="BT28"/>
  <c r="BW28"/>
  <c r="BZ28"/>
  <c r="CC28"/>
  <c r="CF28"/>
  <c r="CI28"/>
  <c r="CL28"/>
  <c r="CO28"/>
  <c r="CR28"/>
  <c r="CU28"/>
  <c r="CX28"/>
  <c r="DA28"/>
  <c r="DD28"/>
  <c r="DG28"/>
  <c r="DJ28"/>
  <c r="DM28"/>
  <c r="DP28"/>
  <c r="DS28"/>
  <c r="DV28"/>
  <c r="DY28"/>
  <c r="EB28"/>
  <c r="EE28"/>
  <c r="EH28"/>
  <c r="EK28"/>
  <c r="EN28"/>
  <c r="EQ28"/>
  <c r="ET28"/>
  <c r="EW28"/>
  <c r="EZ28"/>
  <c r="FC28"/>
  <c r="FF28"/>
  <c r="FI28"/>
  <c r="FL28"/>
  <c r="FO28"/>
  <c r="FR28"/>
  <c r="FU28"/>
  <c r="FX28"/>
  <c r="GA28"/>
  <c r="GD28"/>
  <c r="GG28"/>
  <c r="GJ28"/>
  <c r="GM28"/>
  <c r="GP28"/>
  <c r="GS28"/>
  <c r="GV28"/>
  <c r="GY28"/>
  <c r="HB28"/>
  <c r="HE28"/>
  <c r="HH28"/>
  <c r="HK28"/>
  <c r="HN28"/>
  <c r="HQ28"/>
  <c r="HT28"/>
  <c r="HW28"/>
  <c r="HZ28"/>
  <c r="IC28"/>
  <c r="IF28"/>
  <c r="II28"/>
  <c r="IL28"/>
  <c r="IO28"/>
  <c r="IR28"/>
  <c r="IU28"/>
  <c r="H26" i="6"/>
  <c r="F26" i="7"/>
  <c r="I26"/>
  <c r="L26"/>
  <c r="O26"/>
  <c r="R26"/>
  <c r="U26"/>
  <c r="X26"/>
  <c r="AA26"/>
  <c r="AD26"/>
  <c r="AG26"/>
  <c r="AJ26"/>
  <c r="AM26"/>
  <c r="AP26"/>
  <c r="AS26"/>
  <c r="AV26"/>
  <c r="AY26"/>
  <c r="BB26"/>
  <c r="BE26"/>
  <c r="BH26"/>
  <c r="BK26"/>
  <c r="BN26"/>
  <c r="BQ26"/>
  <c r="BT26"/>
  <c r="BW26"/>
  <c r="BZ26"/>
  <c r="CC26"/>
  <c r="CF26"/>
  <c r="CI26"/>
  <c r="CL26"/>
  <c r="CO26"/>
  <c r="CR26"/>
  <c r="CU26"/>
  <c r="CX26"/>
  <c r="DA26"/>
  <c r="DD26"/>
  <c r="DG26"/>
  <c r="DJ26"/>
  <c r="DM26"/>
  <c r="DP26"/>
  <c r="DS26"/>
  <c r="DV26"/>
  <c r="DY26"/>
  <c r="EB26"/>
  <c r="EE26"/>
  <c r="EH26"/>
  <c r="EK26"/>
  <c r="EN26"/>
  <c r="EQ26"/>
  <c r="ET26"/>
  <c r="EW26"/>
  <c r="EZ26"/>
  <c r="FC26"/>
  <c r="FF26"/>
  <c r="FI26"/>
  <c r="FL26"/>
  <c r="FO26"/>
  <c r="FR26"/>
  <c r="FU26"/>
  <c r="FX26"/>
  <c r="GA26"/>
  <c r="GD26"/>
  <c r="GG26"/>
  <c r="GJ26"/>
  <c r="GM26"/>
  <c r="GP26"/>
  <c r="GS26"/>
  <c r="GV26"/>
  <c r="GY26"/>
  <c r="HB26"/>
  <c r="HE26"/>
  <c r="HH26"/>
  <c r="HK26"/>
  <c r="HN26"/>
  <c r="HQ26"/>
  <c r="HT26"/>
  <c r="HW26"/>
  <c r="HZ26"/>
  <c r="IC26"/>
  <c r="IF26"/>
  <c r="II26"/>
  <c r="IL26"/>
  <c r="IO26"/>
  <c r="IR26"/>
  <c r="IU26"/>
  <c r="F24"/>
  <c r="I24"/>
  <c r="L24"/>
  <c r="O24"/>
  <c r="R24"/>
  <c r="U24"/>
  <c r="X24"/>
  <c r="AA24"/>
  <c r="AD24"/>
  <c r="AG24"/>
  <c r="AJ24"/>
  <c r="AM24"/>
  <c r="AP24"/>
  <c r="AS24"/>
  <c r="AV24"/>
  <c r="AY24"/>
  <c r="BB24"/>
  <c r="BE24"/>
  <c r="BH24"/>
  <c r="BK24"/>
  <c r="BN24"/>
  <c r="BQ24"/>
  <c r="BT24"/>
  <c r="BW24"/>
  <c r="BZ24"/>
  <c r="CC24"/>
  <c r="CF24"/>
  <c r="CI24"/>
  <c r="CL24"/>
  <c r="CO24"/>
  <c r="CR24"/>
  <c r="CU24"/>
  <c r="CX24"/>
  <c r="DA24"/>
  <c r="DD24"/>
  <c r="DG24"/>
  <c r="DJ24"/>
  <c r="DM24"/>
  <c r="DP24"/>
  <c r="DS24"/>
  <c r="DV24"/>
  <c r="DY24"/>
  <c r="EB24"/>
  <c r="EE24"/>
  <c r="EH24"/>
  <c r="EK24"/>
  <c r="EN24"/>
  <c r="EQ24"/>
  <c r="ET24"/>
  <c r="EW24"/>
  <c r="EZ24"/>
  <c r="FC24"/>
  <c r="FF24"/>
  <c r="FI24"/>
  <c r="FL24"/>
  <c r="FO24"/>
  <c r="FR24"/>
  <c r="FU24"/>
  <c r="FX24"/>
  <c r="GA24"/>
  <c r="GD24"/>
  <c r="GG24"/>
  <c r="GJ24"/>
  <c r="GM24"/>
  <c r="GP24"/>
  <c r="GS24"/>
  <c r="GV24"/>
  <c r="GY24"/>
  <c r="HB24"/>
  <c r="HE24"/>
  <c r="HH24"/>
  <c r="HK24"/>
  <c r="HN24"/>
  <c r="HQ24"/>
  <c r="HT24"/>
  <c r="HW24"/>
  <c r="HZ24"/>
  <c r="IC24"/>
  <c r="IF24"/>
  <c r="II24"/>
  <c r="IL24"/>
  <c r="IO24"/>
  <c r="IR24"/>
  <c r="IU24"/>
  <c r="H22" i="6"/>
  <c r="F22" i="7"/>
  <c r="I22"/>
  <c r="L22"/>
  <c r="O22"/>
  <c r="R22"/>
  <c r="U22"/>
  <c r="X22"/>
  <c r="AA22"/>
  <c r="AD22"/>
  <c r="AG22"/>
  <c r="AJ22"/>
  <c r="AM22"/>
  <c r="AP22"/>
  <c r="AS22"/>
  <c r="AV22"/>
  <c r="AY22"/>
  <c r="BB22"/>
  <c r="BE22"/>
  <c r="BH22"/>
  <c r="BK22"/>
  <c r="BN22"/>
  <c r="BQ22"/>
  <c r="BT22"/>
  <c r="BW22"/>
  <c r="BZ22"/>
  <c r="CC22"/>
  <c r="CF22"/>
  <c r="CI22"/>
  <c r="CL22"/>
  <c r="CO22"/>
  <c r="CR22"/>
  <c r="CU22"/>
  <c r="CX22"/>
  <c r="DA22"/>
  <c r="DD22"/>
  <c r="DG22"/>
  <c r="DJ22"/>
  <c r="DM22"/>
  <c r="DP22"/>
  <c r="DS22"/>
  <c r="DV22"/>
  <c r="DY22"/>
  <c r="EB22"/>
  <c r="EE22"/>
  <c r="EH22"/>
  <c r="EK22"/>
  <c r="EN22"/>
  <c r="EQ22"/>
  <c r="ET22"/>
  <c r="EW22"/>
  <c r="EZ22"/>
  <c r="FC22"/>
  <c r="FF22"/>
  <c r="FI22"/>
  <c r="FL22"/>
  <c r="FO22"/>
  <c r="FR22"/>
  <c r="FU22"/>
  <c r="FX22"/>
  <c r="GA22"/>
  <c r="GD22"/>
  <c r="GG22"/>
  <c r="GJ22"/>
  <c r="GM22"/>
  <c r="GP22"/>
  <c r="GS22"/>
  <c r="GV22"/>
  <c r="GY22"/>
  <c r="HB22"/>
  <c r="HE22"/>
  <c r="HH22"/>
  <c r="HK22"/>
  <c r="HN22"/>
  <c r="HQ22"/>
  <c r="HT22"/>
  <c r="HW22"/>
  <c r="HZ22"/>
  <c r="IC22"/>
  <c r="IF22"/>
  <c r="II22"/>
  <c r="IL22"/>
  <c r="IO22"/>
  <c r="IR22"/>
  <c r="IU22"/>
  <c r="F20"/>
  <c r="I20"/>
  <c r="L20"/>
  <c r="O20"/>
  <c r="R20"/>
  <c r="U20"/>
  <c r="X20"/>
  <c r="AA20"/>
  <c r="AD20"/>
  <c r="AG20"/>
  <c r="AJ20"/>
  <c r="AM20"/>
  <c r="AP20"/>
  <c r="AS20"/>
  <c r="AV20"/>
  <c r="AY20"/>
  <c r="BB20"/>
  <c r="BE20"/>
  <c r="BH20"/>
  <c r="BK20"/>
  <c r="BN20"/>
  <c r="BQ20"/>
  <c r="BT20"/>
  <c r="BW20"/>
  <c r="BZ20"/>
  <c r="CC20"/>
  <c r="CF20"/>
  <c r="CI20"/>
  <c r="CL20"/>
  <c r="CO20"/>
  <c r="CR20"/>
  <c r="CU20"/>
  <c r="CX20"/>
  <c r="DA20"/>
  <c r="DD20"/>
  <c r="DG20"/>
  <c r="DJ20"/>
  <c r="DM20"/>
  <c r="DP20"/>
  <c r="DS20"/>
  <c r="DV20"/>
  <c r="DY20"/>
  <c r="EB20"/>
  <c r="EE20"/>
  <c r="EH20"/>
  <c r="EK20"/>
  <c r="EN20"/>
  <c r="EQ20"/>
  <c r="ET20"/>
  <c r="EW20"/>
  <c r="EZ20"/>
  <c r="FC20"/>
  <c r="FF20"/>
  <c r="FI20"/>
  <c r="FL20"/>
  <c r="FO20"/>
  <c r="FR20"/>
  <c r="FU20"/>
  <c r="FX20"/>
  <c r="GA20"/>
  <c r="GD20"/>
  <c r="GG20"/>
  <c r="GJ20"/>
  <c r="GM20"/>
  <c r="GP20"/>
  <c r="GS20"/>
  <c r="GV20"/>
  <c r="GY20"/>
  <c r="HB20"/>
  <c r="HE20"/>
  <c r="HH20"/>
  <c r="HK20"/>
  <c r="HN20"/>
  <c r="HQ20"/>
  <c r="HT20"/>
  <c r="HW20"/>
  <c r="HZ20"/>
  <c r="IC20"/>
  <c r="IF20"/>
  <c r="II20"/>
  <c r="IL20"/>
  <c r="IO20"/>
  <c r="IR20"/>
  <c r="IU20"/>
  <c r="H25" i="6"/>
  <c r="F25"/>
  <c r="H21"/>
  <c r="F21"/>
  <c r="H47"/>
  <c r="F47" i="7"/>
  <c r="I47"/>
  <c r="L47"/>
  <c r="O47"/>
  <c r="R47"/>
  <c r="U47"/>
  <c r="X47"/>
  <c r="AA47"/>
  <c r="AD47"/>
  <c r="AG47"/>
  <c r="AJ47"/>
  <c r="AM47"/>
  <c r="AP47"/>
  <c r="AS47"/>
  <c r="AV47"/>
  <c r="AY47"/>
  <c r="BB47"/>
  <c r="BE47"/>
  <c r="BH47"/>
  <c r="BK47"/>
  <c r="BN47"/>
  <c r="BQ47"/>
  <c r="BT47"/>
  <c r="BW47"/>
  <c r="BZ47"/>
  <c r="CC47"/>
  <c r="CF47"/>
  <c r="CI47"/>
  <c r="CL47"/>
  <c r="CO47"/>
  <c r="CR47"/>
  <c r="CU47"/>
  <c r="CX47"/>
  <c r="DA47"/>
  <c r="DD47"/>
  <c r="DG47"/>
  <c r="DJ47"/>
  <c r="DM47"/>
  <c r="DP47"/>
  <c r="DS47"/>
  <c r="DV47"/>
  <c r="DY47"/>
  <c r="EB47"/>
  <c r="EE47"/>
  <c r="EH47"/>
  <c r="EK47"/>
  <c r="EN47"/>
  <c r="EQ47"/>
  <c r="ET47"/>
  <c r="EW47"/>
  <c r="EZ47"/>
  <c r="FC47"/>
  <c r="FF47"/>
  <c r="FI47"/>
  <c r="FL47"/>
  <c r="FO47"/>
  <c r="FR47"/>
  <c r="FU47"/>
  <c r="FX47"/>
  <c r="GA47"/>
  <c r="GD47"/>
  <c r="GG47"/>
  <c r="GJ47"/>
  <c r="GM47"/>
  <c r="GP47"/>
  <c r="GS47"/>
  <c r="GV47"/>
  <c r="GY47"/>
  <c r="HB47"/>
  <c r="HE47"/>
  <c r="HH47"/>
  <c r="HK47"/>
  <c r="HN47"/>
  <c r="HQ47"/>
  <c r="HT47"/>
  <c r="HW47"/>
  <c r="HZ47"/>
  <c r="IC47"/>
  <c r="IF47"/>
  <c r="II47"/>
  <c r="IL47"/>
  <c r="IO47"/>
  <c r="IR47"/>
  <c r="IU47"/>
  <c r="H43" i="6"/>
  <c r="F43" i="7"/>
  <c r="I43"/>
  <c r="L43"/>
  <c r="O43"/>
  <c r="R43"/>
  <c r="U43"/>
  <c r="X43"/>
  <c r="AA43"/>
  <c r="AD43"/>
  <c r="AG43"/>
  <c r="AJ43"/>
  <c r="AM43"/>
  <c r="AP43"/>
  <c r="AS43"/>
  <c r="AV43"/>
  <c r="AY43"/>
  <c r="BB43"/>
  <c r="BE43"/>
  <c r="BH43"/>
  <c r="BK43"/>
  <c r="BN43"/>
  <c r="BQ43"/>
  <c r="BT43"/>
  <c r="BW43"/>
  <c r="BZ43"/>
  <c r="CC43"/>
  <c r="CF43"/>
  <c r="CI43"/>
  <c r="CL43"/>
  <c r="CO43"/>
  <c r="CR43"/>
  <c r="CU43"/>
  <c r="CX43"/>
  <c r="DA43"/>
  <c r="DD43"/>
  <c r="DG43"/>
  <c r="DJ43"/>
  <c r="DM43"/>
  <c r="DP43"/>
  <c r="DS43"/>
  <c r="DV43"/>
  <c r="DY43"/>
  <c r="EB43"/>
  <c r="EE43"/>
  <c r="EH43"/>
  <c r="EK43"/>
  <c r="EN43"/>
  <c r="EQ43"/>
  <c r="ET43"/>
  <c r="EW43"/>
  <c r="EZ43"/>
  <c r="FC43"/>
  <c r="FF43"/>
  <c r="FI43"/>
  <c r="FL43"/>
  <c r="FO43"/>
  <c r="FR43"/>
  <c r="FU43"/>
  <c r="FX43"/>
  <c r="GA43"/>
  <c r="GD43"/>
  <c r="GG43"/>
  <c r="GJ43"/>
  <c r="GM43"/>
  <c r="GP43"/>
  <c r="GS43"/>
  <c r="GV43"/>
  <c r="GY43"/>
  <c r="HB43"/>
  <c r="HE43"/>
  <c r="HH43"/>
  <c r="HK43"/>
  <c r="HN43"/>
  <c r="HQ43"/>
  <c r="HT43"/>
  <c r="HW43"/>
  <c r="HZ43"/>
  <c r="IC43"/>
  <c r="IF43"/>
  <c r="II43"/>
  <c r="IL43"/>
  <c r="IO43"/>
  <c r="IR43"/>
  <c r="IU43"/>
  <c r="H39" i="6"/>
  <c r="F39" i="7"/>
  <c r="I39"/>
  <c r="L39"/>
  <c r="O39"/>
  <c r="R39"/>
  <c r="U39"/>
  <c r="X39"/>
  <c r="AA39"/>
  <c r="AD39"/>
  <c r="AG39"/>
  <c r="AJ39"/>
  <c r="AM39"/>
  <c r="AP39"/>
  <c r="AS39"/>
  <c r="AV39"/>
  <c r="AY39"/>
  <c r="BB39"/>
  <c r="BE39"/>
  <c r="BH39"/>
  <c r="BK39"/>
  <c r="BN39"/>
  <c r="BQ39"/>
  <c r="BT39"/>
  <c r="BW39"/>
  <c r="BZ39"/>
  <c r="CC39"/>
  <c r="CF39"/>
  <c r="CI39"/>
  <c r="CL39"/>
  <c r="CO39"/>
  <c r="CR39"/>
  <c r="CU39"/>
  <c r="CX39"/>
  <c r="DA39"/>
  <c r="DD39"/>
  <c r="DG39"/>
  <c r="DJ39"/>
  <c r="DM39"/>
  <c r="DP39"/>
  <c r="DS39"/>
  <c r="DV39"/>
  <c r="DY39"/>
  <c r="EB39"/>
  <c r="EE39"/>
  <c r="EH39"/>
  <c r="EK39"/>
  <c r="EN39"/>
  <c r="EQ39"/>
  <c r="ET39"/>
  <c r="EW39"/>
  <c r="EZ39"/>
  <c r="FC39"/>
  <c r="FF39"/>
  <c r="FI39"/>
  <c r="FL39"/>
  <c r="FO39"/>
  <c r="FR39"/>
  <c r="FU39"/>
  <c r="FX39"/>
  <c r="GA39"/>
  <c r="GD39"/>
  <c r="GG39"/>
  <c r="GJ39"/>
  <c r="GM39"/>
  <c r="GP39"/>
  <c r="GS39"/>
  <c r="GV39"/>
  <c r="GY39"/>
  <c r="HB39"/>
  <c r="HE39"/>
  <c r="HH39"/>
  <c r="HK39"/>
  <c r="HN39"/>
  <c r="HQ39"/>
  <c r="HT39"/>
  <c r="HW39"/>
  <c r="HZ39"/>
  <c r="IC39"/>
  <c r="IF39"/>
  <c r="II39"/>
  <c r="IL39"/>
  <c r="IO39"/>
  <c r="IR39"/>
  <c r="IU39"/>
  <c r="H35" i="6"/>
  <c r="F35" i="7"/>
  <c r="I35"/>
  <c r="L35"/>
  <c r="O35"/>
  <c r="R35"/>
  <c r="U35"/>
  <c r="X35"/>
  <c r="AA35"/>
  <c r="AD35"/>
  <c r="AG35"/>
  <c r="AJ35"/>
  <c r="AM35"/>
  <c r="AP35"/>
  <c r="AS35"/>
  <c r="AV35"/>
  <c r="AY35"/>
  <c r="BB35"/>
  <c r="BE35"/>
  <c r="BH35"/>
  <c r="BK35"/>
  <c r="BN35"/>
  <c r="BQ35"/>
  <c r="BT35"/>
  <c r="BW35"/>
  <c r="BZ35"/>
  <c r="CC35"/>
  <c r="CF35"/>
  <c r="CI35"/>
  <c r="CL35"/>
  <c r="CO35"/>
  <c r="CR35"/>
  <c r="CU35"/>
  <c r="CX35"/>
  <c r="DA35"/>
  <c r="DD35"/>
  <c r="DG35"/>
  <c r="DJ35"/>
  <c r="DM35"/>
  <c r="DP35"/>
  <c r="DS35"/>
  <c r="DV35"/>
  <c r="DY35"/>
  <c r="EB35"/>
  <c r="EE35"/>
  <c r="EH35"/>
  <c r="EK35"/>
  <c r="EN35"/>
  <c r="EQ35"/>
  <c r="ET35"/>
  <c r="EW35"/>
  <c r="EZ35"/>
  <c r="FC35"/>
  <c r="FF35"/>
  <c r="FI35"/>
  <c r="FL35"/>
  <c r="FO35"/>
  <c r="FR35"/>
  <c r="FU35"/>
  <c r="FX35"/>
  <c r="GA35"/>
  <c r="GD35"/>
  <c r="GG35"/>
  <c r="GJ35"/>
  <c r="GM35"/>
  <c r="GP35"/>
  <c r="GS35"/>
  <c r="GV35"/>
  <c r="GY35"/>
  <c r="HB35"/>
  <c r="HE35"/>
  <c r="HH35"/>
  <c r="HK35"/>
  <c r="HN35"/>
  <c r="HQ35"/>
  <c r="HT35"/>
  <c r="HW35"/>
  <c r="HZ35"/>
  <c r="IC35"/>
  <c r="IF35"/>
  <c r="II35"/>
  <c r="IL35"/>
  <c r="IO35"/>
  <c r="IR35"/>
  <c r="IU35"/>
  <c r="F23"/>
  <c r="I23"/>
  <c r="L23"/>
  <c r="O23"/>
  <c r="R23"/>
  <c r="U23"/>
  <c r="X23"/>
  <c r="AA23"/>
  <c r="AD23"/>
  <c r="AG23"/>
  <c r="AJ23"/>
  <c r="AM23"/>
  <c r="AP23"/>
  <c r="AS23"/>
  <c r="AV23"/>
  <c r="AY23"/>
  <c r="BB23"/>
  <c r="BE23"/>
  <c r="BH23"/>
  <c r="BK23"/>
  <c r="BN23"/>
  <c r="BQ23"/>
  <c r="BT23"/>
  <c r="BW23"/>
  <c r="BZ23"/>
  <c r="CC23"/>
  <c r="CF23"/>
  <c r="CI23"/>
  <c r="CL23"/>
  <c r="CO23"/>
  <c r="CR23"/>
  <c r="CU23"/>
  <c r="CX23"/>
  <c r="DA23"/>
  <c r="DD23"/>
  <c r="DG23"/>
  <c r="DJ23"/>
  <c r="DM23"/>
  <c r="DP23"/>
  <c r="DS23"/>
  <c r="DV23"/>
  <c r="DY23"/>
  <c r="EB23"/>
  <c r="EE23"/>
  <c r="EH23"/>
  <c r="EK23"/>
  <c r="EN23"/>
  <c r="EQ23"/>
  <c r="ET23"/>
  <c r="EW23"/>
  <c r="EZ23"/>
  <c r="FC23"/>
  <c r="FF23"/>
  <c r="FI23"/>
  <c r="FL23"/>
  <c r="FO23"/>
  <c r="FR23"/>
  <c r="FU23"/>
  <c r="FX23"/>
  <c r="GA23"/>
  <c r="GD23"/>
  <c r="GG23"/>
  <c r="GJ23"/>
  <c r="GM23"/>
  <c r="GP23"/>
  <c r="GS23"/>
  <c r="GV23"/>
  <c r="GY23"/>
  <c r="HB23"/>
  <c r="HE23"/>
  <c r="HH23"/>
  <c r="HK23"/>
  <c r="HN23"/>
  <c r="HQ23"/>
  <c r="HT23"/>
  <c r="HW23"/>
  <c r="HZ23"/>
  <c r="IC23"/>
  <c r="IF23"/>
  <c r="II23"/>
  <c r="IL23"/>
  <c r="IO23"/>
  <c r="IR23"/>
  <c r="IU23"/>
  <c r="C19"/>
  <c r="H20" i="6"/>
  <c r="F13"/>
  <c r="H13"/>
  <c r="F20"/>
  <c r="H24"/>
  <c r="F23"/>
  <c r="H23"/>
  <c r="F24"/>
  <c r="F52"/>
  <c r="F51"/>
  <c r="F50"/>
  <c r="F49"/>
  <c r="F48"/>
  <c r="F47"/>
  <c r="F46"/>
  <c r="F45"/>
  <c r="F44"/>
  <c r="F43"/>
  <c r="F42"/>
  <c r="F41"/>
  <c r="F40"/>
  <c r="F39"/>
  <c r="F38"/>
  <c r="F37"/>
  <c r="F36"/>
  <c r="F35"/>
  <c r="F34"/>
  <c r="F33"/>
  <c r="F32"/>
  <c r="F31"/>
  <c r="F30"/>
  <c r="F29"/>
  <c r="F28"/>
  <c r="F27"/>
  <c r="F26"/>
  <c r="F22"/>
  <c r="I19"/>
  <c r="E26" i="7" l="1"/>
  <c r="H26"/>
  <c r="K26"/>
  <c r="N26"/>
  <c r="Q26"/>
  <c r="T26"/>
  <c r="W26"/>
  <c r="Z26"/>
  <c r="AC26"/>
  <c r="AF26"/>
  <c r="AI26"/>
  <c r="AL26"/>
  <c r="AO26"/>
  <c r="AR26"/>
  <c r="AU26"/>
  <c r="AX26"/>
  <c r="BA26"/>
  <c r="BD26"/>
  <c r="BG26"/>
  <c r="BJ26"/>
  <c r="BM26"/>
  <c r="BP26"/>
  <c r="BS26"/>
  <c r="BV26"/>
  <c r="BY26"/>
  <c r="CB26"/>
  <c r="CE26"/>
  <c r="CH26"/>
  <c r="CK26"/>
  <c r="CN26"/>
  <c r="CQ26"/>
  <c r="CT26"/>
  <c r="CW26"/>
  <c r="CZ26"/>
  <c r="DC26"/>
  <c r="DF26"/>
  <c r="DI26"/>
  <c r="DL26"/>
  <c r="DO26"/>
  <c r="DR26"/>
  <c r="DU26"/>
  <c r="DX26"/>
  <c r="EA26"/>
  <c r="ED26"/>
  <c r="EG26"/>
  <c r="EJ26"/>
  <c r="EP26"/>
  <c r="EV26"/>
  <c r="FB26"/>
  <c r="FH26"/>
  <c r="FN26"/>
  <c r="FT26"/>
  <c r="FZ26"/>
  <c r="GF26"/>
  <c r="GL26"/>
  <c r="GR26"/>
  <c r="GX26"/>
  <c r="HD26"/>
  <c r="HJ26"/>
  <c r="HP26"/>
  <c r="HV26"/>
  <c r="IB26"/>
  <c r="IH26"/>
  <c r="IN26"/>
  <c r="IT26"/>
  <c r="EM26"/>
  <c r="ES26"/>
  <c r="EY26"/>
  <c r="FE26"/>
  <c r="FK26"/>
  <c r="FQ26"/>
  <c r="FW26"/>
  <c r="GC26"/>
  <c r="GI26"/>
  <c r="GO26"/>
  <c r="GU26"/>
  <c r="HA26"/>
  <c r="HG26"/>
  <c r="HM26"/>
  <c r="HS26"/>
  <c r="HY26"/>
  <c r="IE26"/>
  <c r="IK26"/>
  <c r="IQ26"/>
  <c r="E30"/>
  <c r="H30"/>
  <c r="K30"/>
  <c r="N30"/>
  <c r="Q30"/>
  <c r="T30"/>
  <c r="W30"/>
  <c r="Z30"/>
  <c r="AC30"/>
  <c r="AF30"/>
  <c r="AI30"/>
  <c r="AL30"/>
  <c r="AO30"/>
  <c r="AR30"/>
  <c r="AU30"/>
  <c r="AX30"/>
  <c r="BA30"/>
  <c r="BD30"/>
  <c r="BG30"/>
  <c r="BJ30"/>
  <c r="BM30"/>
  <c r="BP30"/>
  <c r="BS30"/>
  <c r="BV30"/>
  <c r="BY30"/>
  <c r="CB30"/>
  <c r="CE30"/>
  <c r="CH30"/>
  <c r="CK30"/>
  <c r="CN30"/>
  <c r="CQ30"/>
  <c r="CT30"/>
  <c r="CW30"/>
  <c r="CZ30"/>
  <c r="DC30"/>
  <c r="DF30"/>
  <c r="DI30"/>
  <c r="DL30"/>
  <c r="DO30"/>
  <c r="DR30"/>
  <c r="DU30"/>
  <c r="DX30"/>
  <c r="EA30"/>
  <c r="ED30"/>
  <c r="EG30"/>
  <c r="EJ30"/>
  <c r="EM30"/>
  <c r="EP30"/>
  <c r="ES30"/>
  <c r="EV30"/>
  <c r="EY30"/>
  <c r="FB30"/>
  <c r="FE30"/>
  <c r="FH30"/>
  <c r="FK30"/>
  <c r="FN30"/>
  <c r="FQ30"/>
  <c r="FT30"/>
  <c r="FW30"/>
  <c r="FZ30"/>
  <c r="GC30"/>
  <c r="GF30"/>
  <c r="GI30"/>
  <c r="GL30"/>
  <c r="GO30"/>
  <c r="GR30"/>
  <c r="GU30"/>
  <c r="GX30"/>
  <c r="HA30"/>
  <c r="HD30"/>
  <c r="HG30"/>
  <c r="HJ30"/>
  <c r="HM30"/>
  <c r="HP30"/>
  <c r="HS30"/>
  <c r="HV30"/>
  <c r="HY30"/>
  <c r="IB30"/>
  <c r="IE30"/>
  <c r="IH30"/>
  <c r="IK30"/>
  <c r="IN30"/>
  <c r="IQ30"/>
  <c r="IT30"/>
  <c r="E34"/>
  <c r="H34"/>
  <c r="K34"/>
  <c r="N34"/>
  <c r="Q34"/>
  <c r="T34"/>
  <c r="W34"/>
  <c r="Z34"/>
  <c r="AC34"/>
  <c r="AF34"/>
  <c r="AI34"/>
  <c r="AL34"/>
  <c r="AO34"/>
  <c r="AR34"/>
  <c r="AU34"/>
  <c r="AX34"/>
  <c r="BA34"/>
  <c r="BD34"/>
  <c r="BG34"/>
  <c r="BJ34"/>
  <c r="BM34"/>
  <c r="BP34"/>
  <c r="BS34"/>
  <c r="BV34"/>
  <c r="BY34"/>
  <c r="CB34"/>
  <c r="CE34"/>
  <c r="CH34"/>
  <c r="CK34"/>
  <c r="CN34"/>
  <c r="CQ34"/>
  <c r="CT34"/>
  <c r="CW34"/>
  <c r="CZ34"/>
  <c r="DC34"/>
  <c r="DF34"/>
  <c r="DI34"/>
  <c r="DL34"/>
  <c r="DO34"/>
  <c r="DR34"/>
  <c r="DU34"/>
  <c r="DX34"/>
  <c r="EA34"/>
  <c r="ED34"/>
  <c r="EG34"/>
  <c r="EJ34"/>
  <c r="EM34"/>
  <c r="EP34"/>
  <c r="ES34"/>
  <c r="EV34"/>
  <c r="EY34"/>
  <c r="FB34"/>
  <c r="FE34"/>
  <c r="FH34"/>
  <c r="FK34"/>
  <c r="FN34"/>
  <c r="FQ34"/>
  <c r="FT34"/>
  <c r="FW34"/>
  <c r="FZ34"/>
  <c r="GC34"/>
  <c r="GF34"/>
  <c r="GI34"/>
  <c r="GL34"/>
  <c r="GO34"/>
  <c r="GR34"/>
  <c r="GU34"/>
  <c r="GX34"/>
  <c r="HA34"/>
  <c r="HD34"/>
  <c r="HG34"/>
  <c r="HJ34"/>
  <c r="HM34"/>
  <c r="HP34"/>
  <c r="HS34"/>
  <c r="HV34"/>
  <c r="HY34"/>
  <c r="IB34"/>
  <c r="IE34"/>
  <c r="IH34"/>
  <c r="IK34"/>
  <c r="IN34"/>
  <c r="IQ34"/>
  <c r="IT34"/>
  <c r="E36"/>
  <c r="H36"/>
  <c r="K36"/>
  <c r="N36"/>
  <c r="Q36"/>
  <c r="T36"/>
  <c r="W36"/>
  <c r="Z36"/>
  <c r="AC36"/>
  <c r="AF36"/>
  <c r="AI36"/>
  <c r="AL36"/>
  <c r="AO36"/>
  <c r="AR36"/>
  <c r="AU36"/>
  <c r="AX36"/>
  <c r="BA36"/>
  <c r="BD36"/>
  <c r="BG36"/>
  <c r="BJ36"/>
  <c r="BM36"/>
  <c r="BP36"/>
  <c r="BS36"/>
  <c r="BV36"/>
  <c r="BY36"/>
  <c r="CB36"/>
  <c r="CE36"/>
  <c r="CH36"/>
  <c r="CK36"/>
  <c r="CN36"/>
  <c r="CQ36"/>
  <c r="CT36"/>
  <c r="CW36"/>
  <c r="CZ36"/>
  <c r="DC36"/>
  <c r="DF36"/>
  <c r="DI36"/>
  <c r="DL36"/>
  <c r="DO36"/>
  <c r="DR36"/>
  <c r="DU36"/>
  <c r="DX36"/>
  <c r="EA36"/>
  <c r="ED36"/>
  <c r="EG36"/>
  <c r="EJ36"/>
  <c r="EM36"/>
  <c r="EP36"/>
  <c r="ES36"/>
  <c r="EV36"/>
  <c r="EY36"/>
  <c r="FB36"/>
  <c r="FE36"/>
  <c r="FH36"/>
  <c r="FK36"/>
  <c r="FN36"/>
  <c r="FQ36"/>
  <c r="FT36"/>
  <c r="FW36"/>
  <c r="FZ36"/>
  <c r="GC36"/>
  <c r="GF36"/>
  <c r="GI36"/>
  <c r="GL36"/>
  <c r="GO36"/>
  <c r="GR36"/>
  <c r="GU36"/>
  <c r="GX36"/>
  <c r="HA36"/>
  <c r="HD36"/>
  <c r="HG36"/>
  <c r="HJ36"/>
  <c r="HM36"/>
  <c r="HP36"/>
  <c r="HS36"/>
  <c r="HV36"/>
  <c r="HY36"/>
  <c r="IB36"/>
  <c r="IE36"/>
  <c r="IH36"/>
  <c r="IK36"/>
  <c r="IN36"/>
  <c r="IQ36"/>
  <c r="IT36"/>
  <c r="H40"/>
  <c r="N40"/>
  <c r="T40"/>
  <c r="Z40"/>
  <c r="AF40"/>
  <c r="AL40"/>
  <c r="AR40"/>
  <c r="AX40"/>
  <c r="BD40"/>
  <c r="BJ40"/>
  <c r="BP40"/>
  <c r="BV40"/>
  <c r="CB40"/>
  <c r="CH40"/>
  <c r="E40"/>
  <c r="K40"/>
  <c r="Q40"/>
  <c r="W40"/>
  <c r="AC40"/>
  <c r="AI40"/>
  <c r="AO40"/>
  <c r="AU40"/>
  <c r="BA40"/>
  <c r="BG40"/>
  <c r="BM40"/>
  <c r="BS40"/>
  <c r="BY40"/>
  <c r="CE40"/>
  <c r="CK40"/>
  <c r="CN40"/>
  <c r="CQ40"/>
  <c r="CT40"/>
  <c r="CW40"/>
  <c r="CZ40"/>
  <c r="DC40"/>
  <c r="DF40"/>
  <c r="DI40"/>
  <c r="DL40"/>
  <c r="DO40"/>
  <c r="DR40"/>
  <c r="DU40"/>
  <c r="DX40"/>
  <c r="EA40"/>
  <c r="ED40"/>
  <c r="EG40"/>
  <c r="EJ40"/>
  <c r="EM40"/>
  <c r="EP40"/>
  <c r="ES40"/>
  <c r="EV40"/>
  <c r="EY40"/>
  <c r="FB40"/>
  <c r="FE40"/>
  <c r="FH40"/>
  <c r="FK40"/>
  <c r="FN40"/>
  <c r="FQ40"/>
  <c r="FT40"/>
  <c r="FW40"/>
  <c r="FZ40"/>
  <c r="GC40"/>
  <c r="GF40"/>
  <c r="GI40"/>
  <c r="GL40"/>
  <c r="GO40"/>
  <c r="GR40"/>
  <c r="GU40"/>
  <c r="GX40"/>
  <c r="HA40"/>
  <c r="HD40"/>
  <c r="HG40"/>
  <c r="HJ40"/>
  <c r="HM40"/>
  <c r="HP40"/>
  <c r="HS40"/>
  <c r="HV40"/>
  <c r="HY40"/>
  <c r="IB40"/>
  <c r="IE40"/>
  <c r="IH40"/>
  <c r="IK40"/>
  <c r="IN40"/>
  <c r="IQ40"/>
  <c r="IT40"/>
  <c r="E46"/>
  <c r="H46"/>
  <c r="K46"/>
  <c r="N46"/>
  <c r="Q46"/>
  <c r="T46"/>
  <c r="W46"/>
  <c r="Z46"/>
  <c r="AC46"/>
  <c r="AF46"/>
  <c r="AI46"/>
  <c r="AL46"/>
  <c r="AO46"/>
  <c r="AR46"/>
  <c r="AU46"/>
  <c r="AX46"/>
  <c r="BA46"/>
  <c r="BD46"/>
  <c r="BG46"/>
  <c r="BJ46"/>
  <c r="BM46"/>
  <c r="BP46"/>
  <c r="BS46"/>
  <c r="BV46"/>
  <c r="BY46"/>
  <c r="CB46"/>
  <c r="CE46"/>
  <c r="CH46"/>
  <c r="CK46"/>
  <c r="CN46"/>
  <c r="CQ46"/>
  <c r="CT46"/>
  <c r="CW46"/>
  <c r="CZ46"/>
  <c r="DC46"/>
  <c r="DF46"/>
  <c r="DI46"/>
  <c r="DL46"/>
  <c r="DO46"/>
  <c r="DR46"/>
  <c r="DU46"/>
  <c r="DX46"/>
  <c r="EA46"/>
  <c r="ED46"/>
  <c r="EG46"/>
  <c r="EJ46"/>
  <c r="EM46"/>
  <c r="EP46"/>
  <c r="ES46"/>
  <c r="EV46"/>
  <c r="EY46"/>
  <c r="FB46"/>
  <c r="FE46"/>
  <c r="FH46"/>
  <c r="FK46"/>
  <c r="FN46"/>
  <c r="FQ46"/>
  <c r="FT46"/>
  <c r="FW46"/>
  <c r="FZ46"/>
  <c r="GC46"/>
  <c r="GF46"/>
  <c r="GI46"/>
  <c r="GL46"/>
  <c r="GO46"/>
  <c r="GR46"/>
  <c r="GU46"/>
  <c r="GX46"/>
  <c r="HA46"/>
  <c r="HD46"/>
  <c r="HG46"/>
  <c r="HJ46"/>
  <c r="HM46"/>
  <c r="HP46"/>
  <c r="HS46"/>
  <c r="HV46"/>
  <c r="HY46"/>
  <c r="IB46"/>
  <c r="IE46"/>
  <c r="IH46"/>
  <c r="IK46"/>
  <c r="IN46"/>
  <c r="IQ46"/>
  <c r="IT46"/>
  <c r="E50"/>
  <c r="H50"/>
  <c r="K50"/>
  <c r="N50"/>
  <c r="Q50"/>
  <c r="T50"/>
  <c r="W50"/>
  <c r="Z50"/>
  <c r="AC50"/>
  <c r="AF50"/>
  <c r="AI50"/>
  <c r="AL50"/>
  <c r="AO50"/>
  <c r="AR50"/>
  <c r="AU50"/>
  <c r="AX50"/>
  <c r="BA50"/>
  <c r="BD50"/>
  <c r="BG50"/>
  <c r="BJ50"/>
  <c r="BM50"/>
  <c r="BP50"/>
  <c r="BS50"/>
  <c r="BV50"/>
  <c r="BY50"/>
  <c r="CB50"/>
  <c r="CE50"/>
  <c r="CH50"/>
  <c r="CK50"/>
  <c r="CN50"/>
  <c r="CQ50"/>
  <c r="CT50"/>
  <c r="CW50"/>
  <c r="CZ50"/>
  <c r="DC50"/>
  <c r="DF50"/>
  <c r="DI50"/>
  <c r="DL50"/>
  <c r="DO50"/>
  <c r="DR50"/>
  <c r="DU50"/>
  <c r="DX50"/>
  <c r="EA50"/>
  <c r="ED50"/>
  <c r="EG50"/>
  <c r="EJ50"/>
  <c r="EM50"/>
  <c r="EP50"/>
  <c r="ES50"/>
  <c r="EV50"/>
  <c r="EY50"/>
  <c r="FB50"/>
  <c r="FE50"/>
  <c r="FH50"/>
  <c r="FK50"/>
  <c r="FN50"/>
  <c r="FQ50"/>
  <c r="FT50"/>
  <c r="FW50"/>
  <c r="FZ50"/>
  <c r="GC50"/>
  <c r="GF50"/>
  <c r="GI50"/>
  <c r="GL50"/>
  <c r="GO50"/>
  <c r="GR50"/>
  <c r="GU50"/>
  <c r="GX50"/>
  <c r="HA50"/>
  <c r="HD50"/>
  <c r="HG50"/>
  <c r="HJ50"/>
  <c r="HM50"/>
  <c r="HP50"/>
  <c r="HS50"/>
  <c r="HV50"/>
  <c r="HY50"/>
  <c r="IB50"/>
  <c r="IE50"/>
  <c r="IH50"/>
  <c r="IK50"/>
  <c r="IN50"/>
  <c r="IQ50"/>
  <c r="IT50"/>
  <c r="E22"/>
  <c r="H22"/>
  <c r="K22"/>
  <c r="N22"/>
  <c r="Q22"/>
  <c r="T22"/>
  <c r="W22"/>
  <c r="Z22"/>
  <c r="AC22"/>
  <c r="AF22"/>
  <c r="AI22"/>
  <c r="AL22"/>
  <c r="AO22"/>
  <c r="AR22"/>
  <c r="AU22"/>
  <c r="AX22"/>
  <c r="BA22"/>
  <c r="BD22"/>
  <c r="BG22"/>
  <c r="BJ22"/>
  <c r="BM22"/>
  <c r="BP22"/>
  <c r="BS22"/>
  <c r="BV22"/>
  <c r="BY22"/>
  <c r="CB22"/>
  <c r="CE22"/>
  <c r="CH22"/>
  <c r="CK22"/>
  <c r="CN22"/>
  <c r="CQ22"/>
  <c r="CT22"/>
  <c r="CW22"/>
  <c r="CZ22"/>
  <c r="DC22"/>
  <c r="DF22"/>
  <c r="DI22"/>
  <c r="DL22"/>
  <c r="DO22"/>
  <c r="DR22"/>
  <c r="DU22"/>
  <c r="DX22"/>
  <c r="EA22"/>
  <c r="ED22"/>
  <c r="EG22"/>
  <c r="EJ22"/>
  <c r="EM22"/>
  <c r="EP22"/>
  <c r="ES22"/>
  <c r="EV22"/>
  <c r="EY22"/>
  <c r="FB22"/>
  <c r="FE22"/>
  <c r="FH22"/>
  <c r="FK22"/>
  <c r="FN22"/>
  <c r="FQ22"/>
  <c r="FT22"/>
  <c r="FW22"/>
  <c r="FZ22"/>
  <c r="GC22"/>
  <c r="GF22"/>
  <c r="GI22"/>
  <c r="GL22"/>
  <c r="GO22"/>
  <c r="GR22"/>
  <c r="GU22"/>
  <c r="GX22"/>
  <c r="HA22"/>
  <c r="HD22"/>
  <c r="HG22"/>
  <c r="HJ22"/>
  <c r="HM22"/>
  <c r="HP22"/>
  <c r="HS22"/>
  <c r="HV22"/>
  <c r="HY22"/>
  <c r="IB22"/>
  <c r="IE22"/>
  <c r="IH22"/>
  <c r="IK22"/>
  <c r="IN22"/>
  <c r="IQ22"/>
  <c r="IT22"/>
  <c r="H27"/>
  <c r="N27"/>
  <c r="T27"/>
  <c r="Z27"/>
  <c r="AF27"/>
  <c r="AL27"/>
  <c r="AR27"/>
  <c r="AX27"/>
  <c r="BD27"/>
  <c r="BJ27"/>
  <c r="BP27"/>
  <c r="BV27"/>
  <c r="CB27"/>
  <c r="CH27"/>
  <c r="CN27"/>
  <c r="CT27"/>
  <c r="CZ27"/>
  <c r="DF27"/>
  <c r="DL27"/>
  <c r="DR27"/>
  <c r="DX27"/>
  <c r="ED27"/>
  <c r="EJ27"/>
  <c r="EP27"/>
  <c r="EV27"/>
  <c r="FB27"/>
  <c r="FH27"/>
  <c r="FN27"/>
  <c r="FT27"/>
  <c r="FZ27"/>
  <c r="GF27"/>
  <c r="GL27"/>
  <c r="GR27"/>
  <c r="GX27"/>
  <c r="HD27"/>
  <c r="HJ27"/>
  <c r="HP27"/>
  <c r="HV27"/>
  <c r="IB27"/>
  <c r="IH27"/>
  <c r="IN27"/>
  <c r="IT27"/>
  <c r="E27"/>
  <c r="K27"/>
  <c r="Q27"/>
  <c r="W27"/>
  <c r="AC27"/>
  <c r="AI27"/>
  <c r="AO27"/>
  <c r="AU27"/>
  <c r="BA27"/>
  <c r="BG27"/>
  <c r="BM27"/>
  <c r="BS27"/>
  <c r="BY27"/>
  <c r="CE27"/>
  <c r="CK27"/>
  <c r="CQ27"/>
  <c r="CW27"/>
  <c r="DC27"/>
  <c r="DI27"/>
  <c r="DO27"/>
  <c r="DU27"/>
  <c r="EA27"/>
  <c r="EG27"/>
  <c r="EM27"/>
  <c r="ES27"/>
  <c r="EY27"/>
  <c r="FE27"/>
  <c r="FK27"/>
  <c r="FQ27"/>
  <c r="FW27"/>
  <c r="GC27"/>
  <c r="GI27"/>
  <c r="GO27"/>
  <c r="GU27"/>
  <c r="HA27"/>
  <c r="HG27"/>
  <c r="HM27"/>
  <c r="HS27"/>
  <c r="HY27"/>
  <c r="IE27"/>
  <c r="IK27"/>
  <c r="IQ27"/>
  <c r="H29"/>
  <c r="N29"/>
  <c r="T29"/>
  <c r="Z29"/>
  <c r="AF29"/>
  <c r="AL29"/>
  <c r="AR29"/>
  <c r="AX29"/>
  <c r="BD29"/>
  <c r="BJ29"/>
  <c r="BP29"/>
  <c r="BV29"/>
  <c r="CB29"/>
  <c r="CH29"/>
  <c r="CN29"/>
  <c r="CT29"/>
  <c r="CZ29"/>
  <c r="DF29"/>
  <c r="DL29"/>
  <c r="DR29"/>
  <c r="DX29"/>
  <c r="ED29"/>
  <c r="EJ29"/>
  <c r="EP29"/>
  <c r="EV29"/>
  <c r="FB29"/>
  <c r="FH29"/>
  <c r="FN29"/>
  <c r="FT29"/>
  <c r="FZ29"/>
  <c r="GF29"/>
  <c r="E29"/>
  <c r="K29"/>
  <c r="Q29"/>
  <c r="W29"/>
  <c r="AC29"/>
  <c r="AI29"/>
  <c r="AO29"/>
  <c r="AU29"/>
  <c r="BA29"/>
  <c r="BG29"/>
  <c r="BM29"/>
  <c r="BS29"/>
  <c r="BY29"/>
  <c r="CE29"/>
  <c r="CK29"/>
  <c r="CQ29"/>
  <c r="CW29"/>
  <c r="DC29"/>
  <c r="DI29"/>
  <c r="DO29"/>
  <c r="DU29"/>
  <c r="EA29"/>
  <c r="EG29"/>
  <c r="EM29"/>
  <c r="ES29"/>
  <c r="EY29"/>
  <c r="FE29"/>
  <c r="FK29"/>
  <c r="FQ29"/>
  <c r="FW29"/>
  <c r="GC29"/>
  <c r="GI29"/>
  <c r="GL29"/>
  <c r="GO29"/>
  <c r="GR29"/>
  <c r="GU29"/>
  <c r="GX29"/>
  <c r="HA29"/>
  <c r="HD29"/>
  <c r="HG29"/>
  <c r="HJ29"/>
  <c r="HM29"/>
  <c r="HP29"/>
  <c r="HS29"/>
  <c r="HV29"/>
  <c r="HY29"/>
  <c r="IB29"/>
  <c r="IE29"/>
  <c r="IH29"/>
  <c r="IK29"/>
  <c r="IN29"/>
  <c r="IQ29"/>
  <c r="IT29"/>
  <c r="E31"/>
  <c r="H31"/>
  <c r="K31"/>
  <c r="N31"/>
  <c r="Q31"/>
  <c r="T31"/>
  <c r="W31"/>
  <c r="Z31"/>
  <c r="AC31"/>
  <c r="AF31"/>
  <c r="AI31"/>
  <c r="AL31"/>
  <c r="AO31"/>
  <c r="AR31"/>
  <c r="AU31"/>
  <c r="AX31"/>
  <c r="BA31"/>
  <c r="BD31"/>
  <c r="BG31"/>
  <c r="BJ31"/>
  <c r="BM31"/>
  <c r="BP31"/>
  <c r="BS31"/>
  <c r="BV31"/>
  <c r="BY31"/>
  <c r="CB31"/>
  <c r="CE31"/>
  <c r="CH31"/>
  <c r="CK31"/>
  <c r="CN31"/>
  <c r="CQ31"/>
  <c r="CT31"/>
  <c r="CW31"/>
  <c r="CZ31"/>
  <c r="DC31"/>
  <c r="DF31"/>
  <c r="DI31"/>
  <c r="DL31"/>
  <c r="DO31"/>
  <c r="DR31"/>
  <c r="DU31"/>
  <c r="DX31"/>
  <c r="EA31"/>
  <c r="ED31"/>
  <c r="EG31"/>
  <c r="EJ31"/>
  <c r="EM31"/>
  <c r="EP31"/>
  <c r="ES31"/>
  <c r="EV31"/>
  <c r="EY31"/>
  <c r="FB31"/>
  <c r="FE31"/>
  <c r="FH31"/>
  <c r="FK31"/>
  <c r="FN31"/>
  <c r="FQ31"/>
  <c r="FT31"/>
  <c r="FW31"/>
  <c r="FZ31"/>
  <c r="GC31"/>
  <c r="GF31"/>
  <c r="GI31"/>
  <c r="GL31"/>
  <c r="GO31"/>
  <c r="GR31"/>
  <c r="GU31"/>
  <c r="GX31"/>
  <c r="HA31"/>
  <c r="HD31"/>
  <c r="HG31"/>
  <c r="HJ31"/>
  <c r="HM31"/>
  <c r="HP31"/>
  <c r="HS31"/>
  <c r="HV31"/>
  <c r="HY31"/>
  <c r="IB31"/>
  <c r="IE31"/>
  <c r="IH31"/>
  <c r="IK31"/>
  <c r="IN31"/>
  <c r="IQ31"/>
  <c r="IT31"/>
  <c r="E33"/>
  <c r="H33"/>
  <c r="K33"/>
  <c r="N33"/>
  <c r="Q33"/>
  <c r="T33"/>
  <c r="W33"/>
  <c r="Z33"/>
  <c r="AC33"/>
  <c r="AF33"/>
  <c r="AI33"/>
  <c r="AL33"/>
  <c r="AO33"/>
  <c r="AR33"/>
  <c r="AU33"/>
  <c r="AX33"/>
  <c r="BA33"/>
  <c r="BD33"/>
  <c r="BG33"/>
  <c r="BJ33"/>
  <c r="BM33"/>
  <c r="BP33"/>
  <c r="BS33"/>
  <c r="BV33"/>
  <c r="BY33"/>
  <c r="CB33"/>
  <c r="CE33"/>
  <c r="CH33"/>
  <c r="CK33"/>
  <c r="CN33"/>
  <c r="CQ33"/>
  <c r="CT33"/>
  <c r="CW33"/>
  <c r="CZ33"/>
  <c r="DC33"/>
  <c r="DF33"/>
  <c r="DI33"/>
  <c r="DL33"/>
  <c r="DO33"/>
  <c r="DR33"/>
  <c r="DU33"/>
  <c r="DX33"/>
  <c r="EA33"/>
  <c r="ED33"/>
  <c r="EG33"/>
  <c r="EJ33"/>
  <c r="EM33"/>
  <c r="EP33"/>
  <c r="ES33"/>
  <c r="EV33"/>
  <c r="EY33"/>
  <c r="FB33"/>
  <c r="FE33"/>
  <c r="FH33"/>
  <c r="FK33"/>
  <c r="FN33"/>
  <c r="FQ33"/>
  <c r="FT33"/>
  <c r="FW33"/>
  <c r="FZ33"/>
  <c r="GC33"/>
  <c r="GF33"/>
  <c r="GI33"/>
  <c r="GL33"/>
  <c r="GO33"/>
  <c r="GR33"/>
  <c r="GU33"/>
  <c r="GX33"/>
  <c r="HA33"/>
  <c r="HD33"/>
  <c r="HG33"/>
  <c r="HJ33"/>
  <c r="HM33"/>
  <c r="HP33"/>
  <c r="HS33"/>
  <c r="HV33"/>
  <c r="HY33"/>
  <c r="IB33"/>
  <c r="IE33"/>
  <c r="IH33"/>
  <c r="IK33"/>
  <c r="IN33"/>
  <c r="IQ33"/>
  <c r="IT33"/>
  <c r="E35"/>
  <c r="H35"/>
  <c r="K35"/>
  <c r="N35"/>
  <c r="Q35"/>
  <c r="T35"/>
  <c r="W35"/>
  <c r="Z35"/>
  <c r="AC35"/>
  <c r="AF35"/>
  <c r="AI35"/>
  <c r="AL35"/>
  <c r="AO35"/>
  <c r="AR35"/>
  <c r="AU35"/>
  <c r="AX35"/>
  <c r="BA35"/>
  <c r="BD35"/>
  <c r="BG35"/>
  <c r="BJ35"/>
  <c r="BM35"/>
  <c r="BP35"/>
  <c r="BS35"/>
  <c r="BV35"/>
  <c r="BY35"/>
  <c r="CB35"/>
  <c r="CE35"/>
  <c r="CH35"/>
  <c r="CK35"/>
  <c r="CN35"/>
  <c r="CQ35"/>
  <c r="CT35"/>
  <c r="CW35"/>
  <c r="CZ35"/>
  <c r="DC35"/>
  <c r="DF35"/>
  <c r="DI35"/>
  <c r="DL35"/>
  <c r="DO35"/>
  <c r="DR35"/>
  <c r="DU35"/>
  <c r="DX35"/>
  <c r="EA35"/>
  <c r="ED35"/>
  <c r="EG35"/>
  <c r="EJ35"/>
  <c r="EM35"/>
  <c r="EP35"/>
  <c r="ES35"/>
  <c r="EV35"/>
  <c r="EY35"/>
  <c r="FB35"/>
  <c r="FE35"/>
  <c r="FH35"/>
  <c r="FK35"/>
  <c r="FN35"/>
  <c r="FQ35"/>
  <c r="FT35"/>
  <c r="FW35"/>
  <c r="FZ35"/>
  <c r="GC35"/>
  <c r="GF35"/>
  <c r="GI35"/>
  <c r="GL35"/>
  <c r="GO35"/>
  <c r="GR35"/>
  <c r="GU35"/>
  <c r="GX35"/>
  <c r="HA35"/>
  <c r="HD35"/>
  <c r="HG35"/>
  <c r="HJ35"/>
  <c r="HM35"/>
  <c r="HP35"/>
  <c r="HS35"/>
  <c r="HV35"/>
  <c r="HY35"/>
  <c r="IB35"/>
  <c r="IE35"/>
  <c r="IH35"/>
  <c r="IK35"/>
  <c r="IN35"/>
  <c r="IQ35"/>
  <c r="IT35"/>
  <c r="E37"/>
  <c r="H37"/>
  <c r="K37"/>
  <c r="N37"/>
  <c r="Q37"/>
  <c r="T37"/>
  <c r="W37"/>
  <c r="Z37"/>
  <c r="AC37"/>
  <c r="AF37"/>
  <c r="AI37"/>
  <c r="AL37"/>
  <c r="AO37"/>
  <c r="AR37"/>
  <c r="AU37"/>
  <c r="AX37"/>
  <c r="BA37"/>
  <c r="BD37"/>
  <c r="BG37"/>
  <c r="BJ37"/>
  <c r="BM37"/>
  <c r="BP37"/>
  <c r="BS37"/>
  <c r="BV37"/>
  <c r="BY37"/>
  <c r="CB37"/>
  <c r="CE37"/>
  <c r="CH37"/>
  <c r="CK37"/>
  <c r="CN37"/>
  <c r="CQ37"/>
  <c r="CT37"/>
  <c r="CW37"/>
  <c r="CZ37"/>
  <c r="DC37"/>
  <c r="DF37"/>
  <c r="DI37"/>
  <c r="DL37"/>
  <c r="DO37"/>
  <c r="DR37"/>
  <c r="DU37"/>
  <c r="DX37"/>
  <c r="EA37"/>
  <c r="ED37"/>
  <c r="EG37"/>
  <c r="EJ37"/>
  <c r="EM37"/>
  <c r="EP37"/>
  <c r="ES37"/>
  <c r="EV37"/>
  <c r="EY37"/>
  <c r="FB37"/>
  <c r="FE37"/>
  <c r="FH37"/>
  <c r="FK37"/>
  <c r="FN37"/>
  <c r="FQ37"/>
  <c r="FT37"/>
  <c r="FZ37"/>
  <c r="GF37"/>
  <c r="GL37"/>
  <c r="GR37"/>
  <c r="GX37"/>
  <c r="HD37"/>
  <c r="HJ37"/>
  <c r="HP37"/>
  <c r="HV37"/>
  <c r="IB37"/>
  <c r="IH37"/>
  <c r="IN37"/>
  <c r="IT37"/>
  <c r="FW37"/>
  <c r="GC37"/>
  <c r="GI37"/>
  <c r="GO37"/>
  <c r="GU37"/>
  <c r="HA37"/>
  <c r="HG37"/>
  <c r="HM37"/>
  <c r="HS37"/>
  <c r="HY37"/>
  <c r="IE37"/>
  <c r="IK37"/>
  <c r="IQ37"/>
  <c r="H39"/>
  <c r="N39"/>
  <c r="T39"/>
  <c r="Z39"/>
  <c r="AF39"/>
  <c r="AL39"/>
  <c r="AR39"/>
  <c r="AX39"/>
  <c r="BD39"/>
  <c r="BJ39"/>
  <c r="BP39"/>
  <c r="BV39"/>
  <c r="CB39"/>
  <c r="CH39"/>
  <c r="CN39"/>
  <c r="CT39"/>
  <c r="CZ39"/>
  <c r="DF39"/>
  <c r="DL39"/>
  <c r="DR39"/>
  <c r="DX39"/>
  <c r="ED39"/>
  <c r="EJ39"/>
  <c r="EP39"/>
  <c r="EV39"/>
  <c r="FB39"/>
  <c r="FH39"/>
  <c r="FN39"/>
  <c r="FT39"/>
  <c r="FZ39"/>
  <c r="GF39"/>
  <c r="GL39"/>
  <c r="GR39"/>
  <c r="GX39"/>
  <c r="HD39"/>
  <c r="HJ39"/>
  <c r="HP39"/>
  <c r="HV39"/>
  <c r="IB39"/>
  <c r="IH39"/>
  <c r="IN39"/>
  <c r="IT39"/>
  <c r="E39"/>
  <c r="K39"/>
  <c r="Q39"/>
  <c r="W39"/>
  <c r="AC39"/>
  <c r="AI39"/>
  <c r="AO39"/>
  <c r="AU39"/>
  <c r="BA39"/>
  <c r="BG39"/>
  <c r="BM39"/>
  <c r="BS39"/>
  <c r="BY39"/>
  <c r="CE39"/>
  <c r="CK39"/>
  <c r="CQ39"/>
  <c r="CW39"/>
  <c r="DC39"/>
  <c r="DI39"/>
  <c r="DO39"/>
  <c r="DU39"/>
  <c r="EA39"/>
  <c r="EG39"/>
  <c r="EM39"/>
  <c r="ES39"/>
  <c r="EY39"/>
  <c r="FE39"/>
  <c r="FK39"/>
  <c r="FQ39"/>
  <c r="FW39"/>
  <c r="GC39"/>
  <c r="GI39"/>
  <c r="GO39"/>
  <c r="GU39"/>
  <c r="HA39"/>
  <c r="HG39"/>
  <c r="HM39"/>
  <c r="HS39"/>
  <c r="HY39"/>
  <c r="IE39"/>
  <c r="IK39"/>
  <c r="IQ39"/>
  <c r="E41"/>
  <c r="H41"/>
  <c r="K41"/>
  <c r="N41"/>
  <c r="Q41"/>
  <c r="T41"/>
  <c r="W41"/>
  <c r="Z41"/>
  <c r="AC41"/>
  <c r="AF41"/>
  <c r="AI41"/>
  <c r="AL41"/>
  <c r="AO41"/>
  <c r="AR41"/>
  <c r="AU41"/>
  <c r="AX41"/>
  <c r="BA41"/>
  <c r="BD41"/>
  <c r="BG41"/>
  <c r="BJ41"/>
  <c r="BM41"/>
  <c r="BP41"/>
  <c r="BS41"/>
  <c r="BV41"/>
  <c r="BY41"/>
  <c r="CB41"/>
  <c r="CE41"/>
  <c r="CH41"/>
  <c r="CK41"/>
  <c r="CN41"/>
  <c r="CQ41"/>
  <c r="CT41"/>
  <c r="CW41"/>
  <c r="CZ41"/>
  <c r="DC41"/>
  <c r="DF41"/>
  <c r="DI41"/>
  <c r="DL41"/>
  <c r="DO41"/>
  <c r="DR41"/>
  <c r="DU41"/>
  <c r="DX41"/>
  <c r="EA41"/>
  <c r="ED41"/>
  <c r="EG41"/>
  <c r="EJ41"/>
  <c r="EM41"/>
  <c r="EP41"/>
  <c r="ES41"/>
  <c r="EV41"/>
  <c r="EY41"/>
  <c r="FB41"/>
  <c r="FE41"/>
  <c r="FH41"/>
  <c r="FK41"/>
  <c r="FN41"/>
  <c r="FQ41"/>
  <c r="FT41"/>
  <c r="FW41"/>
  <c r="FZ41"/>
  <c r="GC41"/>
  <c r="GF41"/>
  <c r="GI41"/>
  <c r="GL41"/>
  <c r="GO41"/>
  <c r="GR41"/>
  <c r="GU41"/>
  <c r="GX41"/>
  <c r="HA41"/>
  <c r="HD41"/>
  <c r="HG41"/>
  <c r="HJ41"/>
  <c r="HM41"/>
  <c r="HP41"/>
  <c r="HS41"/>
  <c r="HV41"/>
  <c r="HY41"/>
  <c r="IB41"/>
  <c r="IE41"/>
  <c r="IH41"/>
  <c r="IK41"/>
  <c r="IN41"/>
  <c r="IQ41"/>
  <c r="IT41"/>
  <c r="E43"/>
  <c r="H43"/>
  <c r="K43"/>
  <c r="N43"/>
  <c r="Q43"/>
  <c r="T43"/>
  <c r="W43"/>
  <c r="Z43"/>
  <c r="AC43"/>
  <c r="AF43"/>
  <c r="AI43"/>
  <c r="AL43"/>
  <c r="AO43"/>
  <c r="AR43"/>
  <c r="AU43"/>
  <c r="AX43"/>
  <c r="BA43"/>
  <c r="BD43"/>
  <c r="BG43"/>
  <c r="BJ43"/>
  <c r="BM43"/>
  <c r="BP43"/>
  <c r="BS43"/>
  <c r="BV43"/>
  <c r="BY43"/>
  <c r="CB43"/>
  <c r="CE43"/>
  <c r="CH43"/>
  <c r="CK43"/>
  <c r="CN43"/>
  <c r="CQ43"/>
  <c r="CT43"/>
  <c r="CW43"/>
  <c r="CZ43"/>
  <c r="DC43"/>
  <c r="DF43"/>
  <c r="DI43"/>
  <c r="DL43"/>
  <c r="DO43"/>
  <c r="DR43"/>
  <c r="DU43"/>
  <c r="DX43"/>
  <c r="EA43"/>
  <c r="ED43"/>
  <c r="EG43"/>
  <c r="EJ43"/>
  <c r="EM43"/>
  <c r="EP43"/>
  <c r="ES43"/>
  <c r="EV43"/>
  <c r="EY43"/>
  <c r="FB43"/>
  <c r="FE43"/>
  <c r="FH43"/>
  <c r="FK43"/>
  <c r="FN43"/>
  <c r="FQ43"/>
  <c r="FT43"/>
  <c r="FW43"/>
  <c r="FZ43"/>
  <c r="GC43"/>
  <c r="GF43"/>
  <c r="GI43"/>
  <c r="GL43"/>
  <c r="GO43"/>
  <c r="GR43"/>
  <c r="GU43"/>
  <c r="GX43"/>
  <c r="HA43"/>
  <c r="HD43"/>
  <c r="HG43"/>
  <c r="HJ43"/>
  <c r="HM43"/>
  <c r="HP43"/>
  <c r="HS43"/>
  <c r="HV43"/>
  <c r="HY43"/>
  <c r="IB43"/>
  <c r="IE43"/>
  <c r="IH43"/>
  <c r="IK43"/>
  <c r="IN43"/>
  <c r="IQ43"/>
  <c r="IT43"/>
  <c r="E45"/>
  <c r="H45"/>
  <c r="K45"/>
  <c r="N45"/>
  <c r="Q45"/>
  <c r="T45"/>
  <c r="W45"/>
  <c r="Z45"/>
  <c r="AC45"/>
  <c r="AF45"/>
  <c r="AI45"/>
  <c r="AL45"/>
  <c r="AO45"/>
  <c r="AR45"/>
  <c r="AU45"/>
  <c r="AX45"/>
  <c r="BA45"/>
  <c r="BD45"/>
  <c r="BG45"/>
  <c r="BJ45"/>
  <c r="BM45"/>
  <c r="BP45"/>
  <c r="BS45"/>
  <c r="BV45"/>
  <c r="BY45"/>
  <c r="CB45"/>
  <c r="CE45"/>
  <c r="CH45"/>
  <c r="CK45"/>
  <c r="CN45"/>
  <c r="CQ45"/>
  <c r="CT45"/>
  <c r="CW45"/>
  <c r="CZ45"/>
  <c r="DC45"/>
  <c r="DF45"/>
  <c r="DI45"/>
  <c r="DL45"/>
  <c r="DO45"/>
  <c r="DR45"/>
  <c r="DU45"/>
  <c r="DX45"/>
  <c r="EA45"/>
  <c r="ED45"/>
  <c r="EG45"/>
  <c r="EJ45"/>
  <c r="EM45"/>
  <c r="EP45"/>
  <c r="ES45"/>
  <c r="EV45"/>
  <c r="EY45"/>
  <c r="FB45"/>
  <c r="FE45"/>
  <c r="FH45"/>
  <c r="FK45"/>
  <c r="FN45"/>
  <c r="FQ45"/>
  <c r="FT45"/>
  <c r="FW45"/>
  <c r="FZ45"/>
  <c r="GC45"/>
  <c r="GF45"/>
  <c r="GI45"/>
  <c r="GL45"/>
  <c r="GO45"/>
  <c r="GR45"/>
  <c r="GU45"/>
  <c r="GX45"/>
  <c r="HA45"/>
  <c r="HD45"/>
  <c r="HG45"/>
  <c r="HJ45"/>
  <c r="HM45"/>
  <c r="HP45"/>
  <c r="HS45"/>
  <c r="HV45"/>
  <c r="HY45"/>
  <c r="IB45"/>
  <c r="IE45"/>
  <c r="IH45"/>
  <c r="IK45"/>
  <c r="IN45"/>
  <c r="IQ45"/>
  <c r="IT45"/>
  <c r="E47"/>
  <c r="H47"/>
  <c r="K47"/>
  <c r="N47"/>
  <c r="Q47"/>
  <c r="T47"/>
  <c r="W47"/>
  <c r="Z47"/>
  <c r="AC47"/>
  <c r="AF47"/>
  <c r="AI47"/>
  <c r="AL47"/>
  <c r="AO47"/>
  <c r="AR47"/>
  <c r="AU47"/>
  <c r="AX47"/>
  <c r="BA47"/>
  <c r="BD47"/>
  <c r="BG47"/>
  <c r="BJ47"/>
  <c r="BM47"/>
  <c r="BP47"/>
  <c r="BS47"/>
  <c r="BV47"/>
  <c r="BY47"/>
  <c r="CB47"/>
  <c r="CE47"/>
  <c r="CH47"/>
  <c r="CK47"/>
  <c r="CN47"/>
  <c r="CQ47"/>
  <c r="CT47"/>
  <c r="CW47"/>
  <c r="CZ47"/>
  <c r="DC47"/>
  <c r="DF47"/>
  <c r="DI47"/>
  <c r="DL47"/>
  <c r="DO47"/>
  <c r="DR47"/>
  <c r="DU47"/>
  <c r="DX47"/>
  <c r="EA47"/>
  <c r="ED47"/>
  <c r="EG47"/>
  <c r="EJ47"/>
  <c r="EM47"/>
  <c r="EP47"/>
  <c r="ES47"/>
  <c r="EV47"/>
  <c r="EY47"/>
  <c r="FB47"/>
  <c r="FE47"/>
  <c r="FH47"/>
  <c r="FK47"/>
  <c r="FN47"/>
  <c r="FQ47"/>
  <c r="FT47"/>
  <c r="FW47"/>
  <c r="FZ47"/>
  <c r="GC47"/>
  <c r="GF47"/>
  <c r="GI47"/>
  <c r="GL47"/>
  <c r="GO47"/>
  <c r="GR47"/>
  <c r="GU47"/>
  <c r="GX47"/>
  <c r="HA47"/>
  <c r="HD47"/>
  <c r="HG47"/>
  <c r="HJ47"/>
  <c r="HM47"/>
  <c r="HP47"/>
  <c r="HS47"/>
  <c r="HV47"/>
  <c r="HY47"/>
  <c r="IB47"/>
  <c r="IE47"/>
  <c r="IH47"/>
  <c r="IK47"/>
  <c r="IN47"/>
  <c r="IQ47"/>
  <c r="IT47"/>
  <c r="E49"/>
  <c r="H49"/>
  <c r="K49"/>
  <c r="N49"/>
  <c r="Q49"/>
  <c r="T49"/>
  <c r="W49"/>
  <c r="Z49"/>
  <c r="AC49"/>
  <c r="AF49"/>
  <c r="AI49"/>
  <c r="AL49"/>
  <c r="AO49"/>
  <c r="AR49"/>
  <c r="AU49"/>
  <c r="AX49"/>
  <c r="BA49"/>
  <c r="BD49"/>
  <c r="BG49"/>
  <c r="BJ49"/>
  <c r="BM49"/>
  <c r="BP49"/>
  <c r="BS49"/>
  <c r="BV49"/>
  <c r="BY49"/>
  <c r="CB49"/>
  <c r="CE49"/>
  <c r="CH49"/>
  <c r="CK49"/>
  <c r="CN49"/>
  <c r="CQ49"/>
  <c r="CT49"/>
  <c r="CW49"/>
  <c r="CZ49"/>
  <c r="DC49"/>
  <c r="DF49"/>
  <c r="DI49"/>
  <c r="DL49"/>
  <c r="DO49"/>
  <c r="DR49"/>
  <c r="DU49"/>
  <c r="DX49"/>
  <c r="EA49"/>
  <c r="ED49"/>
  <c r="EG49"/>
  <c r="EJ49"/>
  <c r="EM49"/>
  <c r="EP49"/>
  <c r="ES49"/>
  <c r="EV49"/>
  <c r="EY49"/>
  <c r="FB49"/>
  <c r="FE49"/>
  <c r="FH49"/>
  <c r="FK49"/>
  <c r="FN49"/>
  <c r="FQ49"/>
  <c r="FT49"/>
  <c r="FW49"/>
  <c r="FZ49"/>
  <c r="GC49"/>
  <c r="GF49"/>
  <c r="GI49"/>
  <c r="GL49"/>
  <c r="GO49"/>
  <c r="GR49"/>
  <c r="GU49"/>
  <c r="GX49"/>
  <c r="HA49"/>
  <c r="HD49"/>
  <c r="HG49"/>
  <c r="HJ49"/>
  <c r="HM49"/>
  <c r="HP49"/>
  <c r="HS49"/>
  <c r="HV49"/>
  <c r="HY49"/>
  <c r="IB49"/>
  <c r="IE49"/>
  <c r="IH49"/>
  <c r="IK49"/>
  <c r="IN49"/>
  <c r="IQ49"/>
  <c r="IT49"/>
  <c r="E51"/>
  <c r="H51"/>
  <c r="K51"/>
  <c r="N51"/>
  <c r="Q51"/>
  <c r="T51"/>
  <c r="W51"/>
  <c r="Z51"/>
  <c r="AC51"/>
  <c r="AF51"/>
  <c r="AI51"/>
  <c r="AL51"/>
  <c r="AO51"/>
  <c r="AR51"/>
  <c r="AU51"/>
  <c r="BA51"/>
  <c r="BG51"/>
  <c r="BM51"/>
  <c r="BS51"/>
  <c r="BY51"/>
  <c r="CE51"/>
  <c r="CK51"/>
  <c r="CQ51"/>
  <c r="CW51"/>
  <c r="DC51"/>
  <c r="DI51"/>
  <c r="DO51"/>
  <c r="DU51"/>
  <c r="EA51"/>
  <c r="EG51"/>
  <c r="EM51"/>
  <c r="ES51"/>
  <c r="EY51"/>
  <c r="FE51"/>
  <c r="FK51"/>
  <c r="FQ51"/>
  <c r="FW51"/>
  <c r="GC51"/>
  <c r="GI51"/>
  <c r="GO51"/>
  <c r="GU51"/>
  <c r="HA51"/>
  <c r="HG51"/>
  <c r="HM51"/>
  <c r="HS51"/>
  <c r="HY51"/>
  <c r="IE51"/>
  <c r="IK51"/>
  <c r="IQ51"/>
  <c r="AX51"/>
  <c r="BD51"/>
  <c r="BJ51"/>
  <c r="BP51"/>
  <c r="BV51"/>
  <c r="CB51"/>
  <c r="CH51"/>
  <c r="CN51"/>
  <c r="CT51"/>
  <c r="CZ51"/>
  <c r="DF51"/>
  <c r="DL51"/>
  <c r="DR51"/>
  <c r="DX51"/>
  <c r="ED51"/>
  <c r="EJ51"/>
  <c r="EP51"/>
  <c r="EV51"/>
  <c r="FB51"/>
  <c r="FH51"/>
  <c r="FN51"/>
  <c r="FT51"/>
  <c r="FZ51"/>
  <c r="GF51"/>
  <c r="GL51"/>
  <c r="GR51"/>
  <c r="GX51"/>
  <c r="HD51"/>
  <c r="HJ51"/>
  <c r="HP51"/>
  <c r="HV51"/>
  <c r="IB51"/>
  <c r="IH51"/>
  <c r="IN51"/>
  <c r="IT51"/>
  <c r="E24"/>
  <c r="H24"/>
  <c r="K24"/>
  <c r="N24"/>
  <c r="Q24"/>
  <c r="T24"/>
  <c r="W24"/>
  <c r="Z24"/>
  <c r="AC24"/>
  <c r="AF24"/>
  <c r="AI24"/>
  <c r="AL24"/>
  <c r="AO24"/>
  <c r="AR24"/>
  <c r="AU24"/>
  <c r="AX24"/>
  <c r="BA24"/>
  <c r="BD24"/>
  <c r="BG24"/>
  <c r="BJ24"/>
  <c r="BM24"/>
  <c r="BP24"/>
  <c r="BS24"/>
  <c r="BV24"/>
  <c r="BY24"/>
  <c r="CB24"/>
  <c r="CE24"/>
  <c r="CH24"/>
  <c r="CK24"/>
  <c r="CN24"/>
  <c r="CQ24"/>
  <c r="CT24"/>
  <c r="CW24"/>
  <c r="CZ24"/>
  <c r="DC24"/>
  <c r="DF24"/>
  <c r="DI24"/>
  <c r="DL24"/>
  <c r="DO24"/>
  <c r="DR24"/>
  <c r="DU24"/>
  <c r="DX24"/>
  <c r="EA24"/>
  <c r="ED24"/>
  <c r="EG24"/>
  <c r="EJ24"/>
  <c r="EM24"/>
  <c r="EP24"/>
  <c r="ES24"/>
  <c r="EV24"/>
  <c r="EY24"/>
  <c r="FB24"/>
  <c r="FE24"/>
  <c r="FH24"/>
  <c r="FK24"/>
  <c r="FN24"/>
  <c r="FQ24"/>
  <c r="FT24"/>
  <c r="FW24"/>
  <c r="FZ24"/>
  <c r="GC24"/>
  <c r="GF24"/>
  <c r="GI24"/>
  <c r="GL24"/>
  <c r="GO24"/>
  <c r="GR24"/>
  <c r="GU24"/>
  <c r="GX24"/>
  <c r="HA24"/>
  <c r="HD24"/>
  <c r="HG24"/>
  <c r="HJ24"/>
  <c r="HM24"/>
  <c r="HP24"/>
  <c r="HS24"/>
  <c r="HV24"/>
  <c r="HY24"/>
  <c r="IB24"/>
  <c r="IE24"/>
  <c r="IH24"/>
  <c r="IK24"/>
  <c r="IN24"/>
  <c r="IQ24"/>
  <c r="IT24"/>
  <c r="E23"/>
  <c r="H23"/>
  <c r="K23"/>
  <c r="N23"/>
  <c r="Q23"/>
  <c r="T23"/>
  <c r="W23"/>
  <c r="Z23"/>
  <c r="AC23"/>
  <c r="AF23"/>
  <c r="AI23"/>
  <c r="AL23"/>
  <c r="AO23"/>
  <c r="AR23"/>
  <c r="AU23"/>
  <c r="AX23"/>
  <c r="BA23"/>
  <c r="BD23"/>
  <c r="BG23"/>
  <c r="BJ23"/>
  <c r="BM23"/>
  <c r="BP23"/>
  <c r="BS23"/>
  <c r="BV23"/>
  <c r="BY23"/>
  <c r="CB23"/>
  <c r="CE23"/>
  <c r="CH23"/>
  <c r="CN23"/>
  <c r="CT23"/>
  <c r="CZ23"/>
  <c r="DF23"/>
  <c r="DL23"/>
  <c r="DR23"/>
  <c r="DX23"/>
  <c r="ED23"/>
  <c r="EJ23"/>
  <c r="EP23"/>
  <c r="EV23"/>
  <c r="FB23"/>
  <c r="FH23"/>
  <c r="FN23"/>
  <c r="FT23"/>
  <c r="FZ23"/>
  <c r="GF23"/>
  <c r="GL23"/>
  <c r="GR23"/>
  <c r="GX23"/>
  <c r="HD23"/>
  <c r="HJ23"/>
  <c r="HP23"/>
  <c r="HV23"/>
  <c r="IB23"/>
  <c r="IH23"/>
  <c r="IN23"/>
  <c r="IQ23"/>
  <c r="IT23"/>
  <c r="CK23"/>
  <c r="CQ23"/>
  <c r="CW23"/>
  <c r="DC23"/>
  <c r="DI23"/>
  <c r="DO23"/>
  <c r="DU23"/>
  <c r="EA23"/>
  <c r="EG23"/>
  <c r="EM23"/>
  <c r="ES23"/>
  <c r="EY23"/>
  <c r="FE23"/>
  <c r="FK23"/>
  <c r="FQ23"/>
  <c r="FW23"/>
  <c r="GC23"/>
  <c r="GI23"/>
  <c r="GO23"/>
  <c r="GU23"/>
  <c r="HA23"/>
  <c r="HG23"/>
  <c r="HM23"/>
  <c r="HS23"/>
  <c r="HY23"/>
  <c r="IE23"/>
  <c r="IK23"/>
  <c r="E20"/>
  <c r="H20"/>
  <c r="K20"/>
  <c r="N20"/>
  <c r="Q20"/>
  <c r="T20"/>
  <c r="W20"/>
  <c r="Z20"/>
  <c r="AC20"/>
  <c r="AF20"/>
  <c r="AI20"/>
  <c r="AL20"/>
  <c r="AO20"/>
  <c r="AR20"/>
  <c r="AU20"/>
  <c r="AX20"/>
  <c r="BA20"/>
  <c r="BD20"/>
  <c r="BG20"/>
  <c r="BJ20"/>
  <c r="BM20"/>
  <c r="BP20"/>
  <c r="BS20"/>
  <c r="BV20"/>
  <c r="BY20"/>
  <c r="CB20"/>
  <c r="CE20"/>
  <c r="CH20"/>
  <c r="CK20"/>
  <c r="CN20"/>
  <c r="CQ20"/>
  <c r="CT20"/>
  <c r="CW20"/>
  <c r="CZ20"/>
  <c r="DC20"/>
  <c r="DF20"/>
  <c r="DI20"/>
  <c r="DL20"/>
  <c r="DO20"/>
  <c r="DR20"/>
  <c r="DU20"/>
  <c r="DX20"/>
  <c r="EA20"/>
  <c r="ED20"/>
  <c r="EG20"/>
  <c r="EJ20"/>
  <c r="EM20"/>
  <c r="EP20"/>
  <c r="ES20"/>
  <c r="EV20"/>
  <c r="EY20"/>
  <c r="FB20"/>
  <c r="FE20"/>
  <c r="FH20"/>
  <c r="FK20"/>
  <c r="FN20"/>
  <c r="FQ20"/>
  <c r="FT20"/>
  <c r="FW20"/>
  <c r="FZ20"/>
  <c r="GC20"/>
  <c r="GF20"/>
  <c r="GI20"/>
  <c r="GL20"/>
  <c r="GO20"/>
  <c r="GR20"/>
  <c r="GU20"/>
  <c r="GX20"/>
  <c r="HA20"/>
  <c r="HD20"/>
  <c r="HG20"/>
  <c r="HJ20"/>
  <c r="HM20"/>
  <c r="HP20"/>
  <c r="HS20"/>
  <c r="HV20"/>
  <c r="HY20"/>
  <c r="IB20"/>
  <c r="IE20"/>
  <c r="IH20"/>
  <c r="IK20"/>
  <c r="IN20"/>
  <c r="IQ20"/>
  <c r="IT20"/>
  <c r="E13"/>
  <c r="H13"/>
  <c r="K13"/>
  <c r="N13"/>
  <c r="Q13"/>
  <c r="T13"/>
  <c r="W13"/>
  <c r="Z13"/>
  <c r="AC13"/>
  <c r="AF13"/>
  <c r="AI13"/>
  <c r="AL13"/>
  <c r="AO13"/>
  <c r="AR13"/>
  <c r="AU13"/>
  <c r="AX13"/>
  <c r="BA13"/>
  <c r="BD13"/>
  <c r="BG13"/>
  <c r="BJ13"/>
  <c r="BM13"/>
  <c r="BP13"/>
  <c r="BS13"/>
  <c r="BV13"/>
  <c r="BY13"/>
  <c r="CB13"/>
  <c r="CE13"/>
  <c r="CH13"/>
  <c r="CK13"/>
  <c r="CN13"/>
  <c r="CQ13"/>
  <c r="CT13"/>
  <c r="CW13"/>
  <c r="CZ13"/>
  <c r="DC13"/>
  <c r="DF13"/>
  <c r="DI13"/>
  <c r="DL13"/>
  <c r="DO13"/>
  <c r="DR13"/>
  <c r="DU13"/>
  <c r="DX13"/>
  <c r="EA13"/>
  <c r="ED13"/>
  <c r="EG13"/>
  <c r="EJ13"/>
  <c r="EM13"/>
  <c r="EP13"/>
  <c r="ES13"/>
  <c r="EV13"/>
  <c r="EY13"/>
  <c r="FB13"/>
  <c r="FE13"/>
  <c r="FH13"/>
  <c r="FK13"/>
  <c r="FN13"/>
  <c r="FQ13"/>
  <c r="FT13"/>
  <c r="FW13"/>
  <c r="FZ13"/>
  <c r="GC13"/>
  <c r="GF13"/>
  <c r="GI13"/>
  <c r="GL13"/>
  <c r="GO13"/>
  <c r="GR13"/>
  <c r="GU13"/>
  <c r="GX13"/>
  <c r="HA13"/>
  <c r="HD13"/>
  <c r="HG13"/>
  <c r="HJ13"/>
  <c r="HM13"/>
  <c r="HP13"/>
  <c r="HS13"/>
  <c r="HV13"/>
  <c r="HY13"/>
  <c r="IB13"/>
  <c r="IE13"/>
  <c r="IH13"/>
  <c r="IK13"/>
  <c r="IN13"/>
  <c r="IQ13"/>
  <c r="IT13"/>
  <c r="F19"/>
  <c r="I19"/>
  <c r="L19"/>
  <c r="O19"/>
  <c r="R19"/>
  <c r="U19"/>
  <c r="X19"/>
  <c r="AA19"/>
  <c r="AD19"/>
  <c r="AG19"/>
  <c r="AJ19"/>
  <c r="AM19"/>
  <c r="AP19"/>
  <c r="AS19"/>
  <c r="AV19"/>
  <c r="AY19"/>
  <c r="BB19"/>
  <c r="BE19"/>
  <c r="BH19"/>
  <c r="BK19"/>
  <c r="BN19"/>
  <c r="BQ19"/>
  <c r="BT19"/>
  <c r="BW19"/>
  <c r="BZ19"/>
  <c r="CC19"/>
  <c r="CF19"/>
  <c r="CI19"/>
  <c r="CL19"/>
  <c r="CO19"/>
  <c r="CR19"/>
  <c r="CU19"/>
  <c r="CX19"/>
  <c r="DA19"/>
  <c r="DD19"/>
  <c r="DG19"/>
  <c r="DJ19"/>
  <c r="DM19"/>
  <c r="DP19"/>
  <c r="DS19"/>
  <c r="DV19"/>
  <c r="DY19"/>
  <c r="EB19"/>
  <c r="EE19"/>
  <c r="EH19"/>
  <c r="EK19"/>
  <c r="EN19"/>
  <c r="EQ19"/>
  <c r="ET19"/>
  <c r="EW19"/>
  <c r="EZ19"/>
  <c r="FC19"/>
  <c r="FF19"/>
  <c r="FI19"/>
  <c r="FL19"/>
  <c r="FO19"/>
  <c r="FR19"/>
  <c r="FU19"/>
  <c r="FX19"/>
  <c r="GA19"/>
  <c r="GD19"/>
  <c r="GG19"/>
  <c r="GJ19"/>
  <c r="GM19"/>
  <c r="GP19"/>
  <c r="GS19"/>
  <c r="GV19"/>
  <c r="GY19"/>
  <c r="HB19"/>
  <c r="HE19"/>
  <c r="HH19"/>
  <c r="HK19"/>
  <c r="HN19"/>
  <c r="HQ19"/>
  <c r="HT19"/>
  <c r="HW19"/>
  <c r="HZ19"/>
  <c r="IC19"/>
  <c r="IF19"/>
  <c r="II19"/>
  <c r="IL19"/>
  <c r="IO19"/>
  <c r="IR19"/>
  <c r="IU19"/>
  <c r="H28"/>
  <c r="N28"/>
  <c r="T28"/>
  <c r="Z28"/>
  <c r="AF28"/>
  <c r="AL28"/>
  <c r="AR28"/>
  <c r="AX28"/>
  <c r="BD28"/>
  <c r="BJ28"/>
  <c r="BP28"/>
  <c r="BV28"/>
  <c r="CB28"/>
  <c r="CH28"/>
  <c r="CN28"/>
  <c r="CT28"/>
  <c r="CZ28"/>
  <c r="DF28"/>
  <c r="DL28"/>
  <c r="DR28"/>
  <c r="DX28"/>
  <c r="ED28"/>
  <c r="EJ28"/>
  <c r="EP28"/>
  <c r="EV28"/>
  <c r="FB28"/>
  <c r="FH28"/>
  <c r="FN28"/>
  <c r="FT28"/>
  <c r="FZ28"/>
  <c r="GF28"/>
  <c r="GL28"/>
  <c r="GR28"/>
  <c r="GX28"/>
  <c r="HD28"/>
  <c r="HJ28"/>
  <c r="HP28"/>
  <c r="HV28"/>
  <c r="IB28"/>
  <c r="IH28"/>
  <c r="IN28"/>
  <c r="IT28"/>
  <c r="E28"/>
  <c r="K28"/>
  <c r="Q28"/>
  <c r="W28"/>
  <c r="AC28"/>
  <c r="AI28"/>
  <c r="AO28"/>
  <c r="AU28"/>
  <c r="BA28"/>
  <c r="BG28"/>
  <c r="BM28"/>
  <c r="BS28"/>
  <c r="BY28"/>
  <c r="CE28"/>
  <c r="CK28"/>
  <c r="CQ28"/>
  <c r="CW28"/>
  <c r="DC28"/>
  <c r="DI28"/>
  <c r="DO28"/>
  <c r="DU28"/>
  <c r="EA28"/>
  <c r="EG28"/>
  <c r="EM28"/>
  <c r="ES28"/>
  <c r="EY28"/>
  <c r="FE28"/>
  <c r="FK28"/>
  <c r="FQ28"/>
  <c r="FW28"/>
  <c r="GC28"/>
  <c r="GI28"/>
  <c r="GO28"/>
  <c r="GU28"/>
  <c r="HA28"/>
  <c r="HG28"/>
  <c r="HM28"/>
  <c r="HS28"/>
  <c r="HY28"/>
  <c r="IE28"/>
  <c r="IK28"/>
  <c r="IQ28"/>
  <c r="E32"/>
  <c r="H32"/>
  <c r="K32"/>
  <c r="N32"/>
  <c r="Q32"/>
  <c r="T32"/>
  <c r="W32"/>
  <c r="Z32"/>
  <c r="AC32"/>
  <c r="AF32"/>
  <c r="AI32"/>
  <c r="AL32"/>
  <c r="AO32"/>
  <c r="AR32"/>
  <c r="AU32"/>
  <c r="AX32"/>
  <c r="BA32"/>
  <c r="BD32"/>
  <c r="BG32"/>
  <c r="BJ32"/>
  <c r="BM32"/>
  <c r="BP32"/>
  <c r="BS32"/>
  <c r="BV32"/>
  <c r="BY32"/>
  <c r="CB32"/>
  <c r="CE32"/>
  <c r="CH32"/>
  <c r="CK32"/>
  <c r="CN32"/>
  <c r="CQ32"/>
  <c r="CT32"/>
  <c r="CW32"/>
  <c r="CZ32"/>
  <c r="DC32"/>
  <c r="DF32"/>
  <c r="DI32"/>
  <c r="DL32"/>
  <c r="DO32"/>
  <c r="DR32"/>
  <c r="DU32"/>
  <c r="DX32"/>
  <c r="EA32"/>
  <c r="ED32"/>
  <c r="EG32"/>
  <c r="EJ32"/>
  <c r="EM32"/>
  <c r="EP32"/>
  <c r="ES32"/>
  <c r="EV32"/>
  <c r="EY32"/>
  <c r="FB32"/>
  <c r="FE32"/>
  <c r="FH32"/>
  <c r="FK32"/>
  <c r="FN32"/>
  <c r="FQ32"/>
  <c r="FT32"/>
  <c r="FW32"/>
  <c r="FZ32"/>
  <c r="GC32"/>
  <c r="GF32"/>
  <c r="GI32"/>
  <c r="GL32"/>
  <c r="GO32"/>
  <c r="GR32"/>
  <c r="GU32"/>
  <c r="GX32"/>
  <c r="HA32"/>
  <c r="HD32"/>
  <c r="HG32"/>
  <c r="HJ32"/>
  <c r="HM32"/>
  <c r="HP32"/>
  <c r="HS32"/>
  <c r="HV32"/>
  <c r="HY32"/>
  <c r="IB32"/>
  <c r="IE32"/>
  <c r="IH32"/>
  <c r="IK32"/>
  <c r="IN32"/>
  <c r="IQ32"/>
  <c r="IT32"/>
  <c r="H38"/>
  <c r="N38"/>
  <c r="T38"/>
  <c r="Z38"/>
  <c r="AF38"/>
  <c r="AL38"/>
  <c r="AR38"/>
  <c r="AX38"/>
  <c r="BD38"/>
  <c r="BJ38"/>
  <c r="BP38"/>
  <c r="BV38"/>
  <c r="CB38"/>
  <c r="CH38"/>
  <c r="CN38"/>
  <c r="CT38"/>
  <c r="CZ38"/>
  <c r="DF38"/>
  <c r="DL38"/>
  <c r="DR38"/>
  <c r="DX38"/>
  <c r="ED38"/>
  <c r="EJ38"/>
  <c r="EP38"/>
  <c r="EV38"/>
  <c r="FB38"/>
  <c r="FH38"/>
  <c r="FN38"/>
  <c r="FT38"/>
  <c r="FZ38"/>
  <c r="GF38"/>
  <c r="GL38"/>
  <c r="GR38"/>
  <c r="GX38"/>
  <c r="HD38"/>
  <c r="HJ38"/>
  <c r="HP38"/>
  <c r="HV38"/>
  <c r="IB38"/>
  <c r="IH38"/>
  <c r="IN38"/>
  <c r="IT38"/>
  <c r="E38"/>
  <c r="K38"/>
  <c r="Q38"/>
  <c r="W38"/>
  <c r="AC38"/>
  <c r="AI38"/>
  <c r="AO38"/>
  <c r="AU38"/>
  <c r="BA38"/>
  <c r="BG38"/>
  <c r="BM38"/>
  <c r="BS38"/>
  <c r="BY38"/>
  <c r="CE38"/>
  <c r="CK38"/>
  <c r="CQ38"/>
  <c r="CW38"/>
  <c r="DC38"/>
  <c r="DI38"/>
  <c r="DO38"/>
  <c r="DU38"/>
  <c r="EA38"/>
  <c r="EG38"/>
  <c r="EM38"/>
  <c r="ES38"/>
  <c r="EY38"/>
  <c r="FE38"/>
  <c r="FK38"/>
  <c r="FQ38"/>
  <c r="FW38"/>
  <c r="GC38"/>
  <c r="GI38"/>
  <c r="GO38"/>
  <c r="GU38"/>
  <c r="HA38"/>
  <c r="HG38"/>
  <c r="HM38"/>
  <c r="HS38"/>
  <c r="HY38"/>
  <c r="IE38"/>
  <c r="IK38"/>
  <c r="IQ38"/>
  <c r="E42"/>
  <c r="H42"/>
  <c r="K42"/>
  <c r="N42"/>
  <c r="Q42"/>
  <c r="T42"/>
  <c r="W42"/>
  <c r="Z42"/>
  <c r="AC42"/>
  <c r="AF42"/>
  <c r="AI42"/>
  <c r="AL42"/>
  <c r="AO42"/>
  <c r="AR42"/>
  <c r="AU42"/>
  <c r="AX42"/>
  <c r="BA42"/>
  <c r="BD42"/>
  <c r="BG42"/>
  <c r="BJ42"/>
  <c r="BM42"/>
  <c r="BP42"/>
  <c r="BS42"/>
  <c r="BV42"/>
  <c r="BY42"/>
  <c r="CB42"/>
  <c r="CE42"/>
  <c r="CH42"/>
  <c r="CK42"/>
  <c r="CN42"/>
  <c r="CQ42"/>
  <c r="CT42"/>
  <c r="CW42"/>
  <c r="CZ42"/>
  <c r="DC42"/>
  <c r="DF42"/>
  <c r="DI42"/>
  <c r="DL42"/>
  <c r="DO42"/>
  <c r="DR42"/>
  <c r="DU42"/>
  <c r="DX42"/>
  <c r="EA42"/>
  <c r="ED42"/>
  <c r="EG42"/>
  <c r="EJ42"/>
  <c r="EM42"/>
  <c r="EP42"/>
  <c r="ES42"/>
  <c r="EV42"/>
  <c r="EY42"/>
  <c r="FB42"/>
  <c r="FE42"/>
  <c r="FH42"/>
  <c r="FK42"/>
  <c r="FN42"/>
  <c r="FQ42"/>
  <c r="FT42"/>
  <c r="FW42"/>
  <c r="FZ42"/>
  <c r="GC42"/>
  <c r="GF42"/>
  <c r="GI42"/>
  <c r="GL42"/>
  <c r="GO42"/>
  <c r="GR42"/>
  <c r="GU42"/>
  <c r="GX42"/>
  <c r="HA42"/>
  <c r="HD42"/>
  <c r="HG42"/>
  <c r="HJ42"/>
  <c r="HM42"/>
  <c r="HP42"/>
  <c r="HS42"/>
  <c r="HV42"/>
  <c r="HY42"/>
  <c r="IB42"/>
  <c r="IE42"/>
  <c r="IH42"/>
  <c r="IK42"/>
  <c r="IN42"/>
  <c r="IQ42"/>
  <c r="IT42"/>
  <c r="E44"/>
  <c r="H44"/>
  <c r="K44"/>
  <c r="N44"/>
  <c r="Q44"/>
  <c r="T44"/>
  <c r="W44"/>
  <c r="Z44"/>
  <c r="AC44"/>
  <c r="AF44"/>
  <c r="AI44"/>
  <c r="AL44"/>
  <c r="AO44"/>
  <c r="AR44"/>
  <c r="AU44"/>
  <c r="AX44"/>
  <c r="BA44"/>
  <c r="BD44"/>
  <c r="BG44"/>
  <c r="BJ44"/>
  <c r="BM44"/>
  <c r="BP44"/>
  <c r="BS44"/>
  <c r="BV44"/>
  <c r="BY44"/>
  <c r="CB44"/>
  <c r="CE44"/>
  <c r="CH44"/>
  <c r="CK44"/>
  <c r="CN44"/>
  <c r="CQ44"/>
  <c r="CT44"/>
  <c r="CW44"/>
  <c r="CZ44"/>
  <c r="DC44"/>
  <c r="DF44"/>
  <c r="DI44"/>
  <c r="DL44"/>
  <c r="DO44"/>
  <c r="DR44"/>
  <c r="DU44"/>
  <c r="DX44"/>
  <c r="EA44"/>
  <c r="ED44"/>
  <c r="EG44"/>
  <c r="EJ44"/>
  <c r="EM44"/>
  <c r="EP44"/>
  <c r="ES44"/>
  <c r="EV44"/>
  <c r="EY44"/>
  <c r="FB44"/>
  <c r="FE44"/>
  <c r="FH44"/>
  <c r="FK44"/>
  <c r="FN44"/>
  <c r="FQ44"/>
  <c r="FT44"/>
  <c r="FW44"/>
  <c r="FZ44"/>
  <c r="GC44"/>
  <c r="GF44"/>
  <c r="GI44"/>
  <c r="GL44"/>
  <c r="GO44"/>
  <c r="GR44"/>
  <c r="GU44"/>
  <c r="GX44"/>
  <c r="HA44"/>
  <c r="HD44"/>
  <c r="HG44"/>
  <c r="HJ44"/>
  <c r="HM44"/>
  <c r="HP44"/>
  <c r="HS44"/>
  <c r="HV44"/>
  <c r="HY44"/>
  <c r="IB44"/>
  <c r="IE44"/>
  <c r="IH44"/>
  <c r="IK44"/>
  <c r="IN44"/>
  <c r="IQ44"/>
  <c r="IT44"/>
  <c r="E48"/>
  <c r="H48"/>
  <c r="K48"/>
  <c r="N48"/>
  <c r="Q48"/>
  <c r="T48"/>
  <c r="W48"/>
  <c r="Z48"/>
  <c r="AC48"/>
  <c r="AF48"/>
  <c r="AI48"/>
  <c r="AL48"/>
  <c r="AO48"/>
  <c r="AR48"/>
  <c r="AU48"/>
  <c r="AX48"/>
  <c r="BA48"/>
  <c r="BD48"/>
  <c r="BG48"/>
  <c r="BJ48"/>
  <c r="BM48"/>
  <c r="BP48"/>
  <c r="BS48"/>
  <c r="BV48"/>
  <c r="BY48"/>
  <c r="CB48"/>
  <c r="CE48"/>
  <c r="CH48"/>
  <c r="CK48"/>
  <c r="CN48"/>
  <c r="CQ48"/>
  <c r="CT48"/>
  <c r="CW48"/>
  <c r="CZ48"/>
  <c r="DC48"/>
  <c r="DF48"/>
  <c r="DI48"/>
  <c r="DL48"/>
  <c r="DO48"/>
  <c r="DR48"/>
  <c r="DU48"/>
  <c r="DX48"/>
  <c r="EA48"/>
  <c r="ED48"/>
  <c r="EG48"/>
  <c r="EJ48"/>
  <c r="EM48"/>
  <c r="EP48"/>
  <c r="ES48"/>
  <c r="EV48"/>
  <c r="EY48"/>
  <c r="FB48"/>
  <c r="FE48"/>
  <c r="FH48"/>
  <c r="FK48"/>
  <c r="FN48"/>
  <c r="FQ48"/>
  <c r="FT48"/>
  <c r="FW48"/>
  <c r="FZ48"/>
  <c r="GC48"/>
  <c r="GF48"/>
  <c r="GI48"/>
  <c r="GL48"/>
  <c r="GO48"/>
  <c r="GR48"/>
  <c r="GU48"/>
  <c r="GX48"/>
  <c r="HA48"/>
  <c r="HD48"/>
  <c r="HG48"/>
  <c r="HJ48"/>
  <c r="HM48"/>
  <c r="HP48"/>
  <c r="HS48"/>
  <c r="HV48"/>
  <c r="HY48"/>
  <c r="IB48"/>
  <c r="IE48"/>
  <c r="IH48"/>
  <c r="IK48"/>
  <c r="IN48"/>
  <c r="IQ48"/>
  <c r="IT48"/>
  <c r="E52"/>
  <c r="K52"/>
  <c r="Q52"/>
  <c r="W52"/>
  <c r="AC52"/>
  <c r="AI52"/>
  <c r="AO52"/>
  <c r="AU52"/>
  <c r="BA52"/>
  <c r="BG52"/>
  <c r="BM52"/>
  <c r="BS52"/>
  <c r="BY52"/>
  <c r="CE52"/>
  <c r="CK52"/>
  <c r="CQ52"/>
  <c r="CW52"/>
  <c r="DC52"/>
  <c r="DI52"/>
  <c r="DO52"/>
  <c r="DU52"/>
  <c r="EA52"/>
  <c r="EG52"/>
  <c r="EM52"/>
  <c r="ES52"/>
  <c r="EY52"/>
  <c r="FE52"/>
  <c r="FK52"/>
  <c r="FQ52"/>
  <c r="FW52"/>
  <c r="GC52"/>
  <c r="GI52"/>
  <c r="GO52"/>
  <c r="GU52"/>
  <c r="HA52"/>
  <c r="HG52"/>
  <c r="HM52"/>
  <c r="HS52"/>
  <c r="HY52"/>
  <c r="IE52"/>
  <c r="IK52"/>
  <c r="IQ52"/>
  <c r="H52"/>
  <c r="N52"/>
  <c r="T52"/>
  <c r="Z52"/>
  <c r="AF52"/>
  <c r="AL52"/>
  <c r="AR52"/>
  <c r="AX52"/>
  <c r="BD52"/>
  <c r="BJ52"/>
  <c r="BP52"/>
  <c r="BV52"/>
  <c r="CB52"/>
  <c r="CH52"/>
  <c r="CN52"/>
  <c r="CT52"/>
  <c r="CZ52"/>
  <c r="DF52"/>
  <c r="DL52"/>
  <c r="DR52"/>
  <c r="DX52"/>
  <c r="ED52"/>
  <c r="EJ52"/>
  <c r="EP52"/>
  <c r="EV52"/>
  <c r="FB52"/>
  <c r="FH52"/>
  <c r="FN52"/>
  <c r="FT52"/>
  <c r="FZ52"/>
  <c r="GF52"/>
  <c r="GL52"/>
  <c r="GR52"/>
  <c r="GX52"/>
  <c r="HD52"/>
  <c r="HJ52"/>
  <c r="HP52"/>
  <c r="HV52"/>
  <c r="IB52"/>
  <c r="IH52"/>
  <c r="IN52"/>
  <c r="IT52"/>
  <c r="E21"/>
  <c r="H21"/>
  <c r="K21"/>
  <c r="N21"/>
  <c r="Q21"/>
  <c r="T21"/>
  <c r="W21"/>
  <c r="Z21"/>
  <c r="AC21"/>
  <c r="AF21"/>
  <c r="AI21"/>
  <c r="AL21"/>
  <c r="AO21"/>
  <c r="AR21"/>
  <c r="AU21"/>
  <c r="AX21"/>
  <c r="BA21"/>
  <c r="BD21"/>
  <c r="BG21"/>
  <c r="BJ21"/>
  <c r="BM21"/>
  <c r="BP21"/>
  <c r="BS21"/>
  <c r="BV21"/>
  <c r="BY21"/>
  <c r="CB21"/>
  <c r="CE21"/>
  <c r="CH21"/>
  <c r="CK21"/>
  <c r="CN21"/>
  <c r="CQ21"/>
  <c r="CT21"/>
  <c r="CW21"/>
  <c r="CZ21"/>
  <c r="DC21"/>
  <c r="DF21"/>
  <c r="DI21"/>
  <c r="DL21"/>
  <c r="DO21"/>
  <c r="DR21"/>
  <c r="DU21"/>
  <c r="DX21"/>
  <c r="EA21"/>
  <c r="ED21"/>
  <c r="EG21"/>
  <c r="EJ21"/>
  <c r="EM21"/>
  <c r="EP21"/>
  <c r="ES21"/>
  <c r="EV21"/>
  <c r="EY21"/>
  <c r="FB21"/>
  <c r="FE21"/>
  <c r="FH21"/>
  <c r="FK21"/>
  <c r="FN21"/>
  <c r="FQ21"/>
  <c r="FT21"/>
  <c r="FW21"/>
  <c r="FZ21"/>
  <c r="GC21"/>
  <c r="GF21"/>
  <c r="GI21"/>
  <c r="GL21"/>
  <c r="GO21"/>
  <c r="GR21"/>
  <c r="GU21"/>
  <c r="GX21"/>
  <c r="HA21"/>
  <c r="HD21"/>
  <c r="HG21"/>
  <c r="HJ21"/>
  <c r="HM21"/>
  <c r="HP21"/>
  <c r="HS21"/>
  <c r="HV21"/>
  <c r="HY21"/>
  <c r="IB21"/>
  <c r="IE21"/>
  <c r="IH21"/>
  <c r="IK21"/>
  <c r="IN21"/>
  <c r="IQ21"/>
  <c r="IT21"/>
  <c r="E25"/>
  <c r="H25"/>
  <c r="K25"/>
  <c r="N25"/>
  <c r="Q25"/>
  <c r="T25"/>
  <c r="W25"/>
  <c r="Z25"/>
  <c r="AC25"/>
  <c r="AF25"/>
  <c r="AI25"/>
  <c r="AL25"/>
  <c r="AO25"/>
  <c r="AR25"/>
  <c r="AU25"/>
  <c r="AX25"/>
  <c r="BA25"/>
  <c r="BD25"/>
  <c r="BG25"/>
  <c r="BJ25"/>
  <c r="BM25"/>
  <c r="BP25"/>
  <c r="BS25"/>
  <c r="BV25"/>
  <c r="BY25"/>
  <c r="CB25"/>
  <c r="CE25"/>
  <c r="CH25"/>
  <c r="CK25"/>
  <c r="CN25"/>
  <c r="CQ25"/>
  <c r="CT25"/>
  <c r="CW25"/>
  <c r="CZ25"/>
  <c r="DC25"/>
  <c r="DF25"/>
  <c r="DI25"/>
  <c r="DL25"/>
  <c r="DO25"/>
  <c r="DR25"/>
  <c r="DU25"/>
  <c r="DX25"/>
  <c r="EA25"/>
  <c r="ED25"/>
  <c r="EG25"/>
  <c r="EJ25"/>
  <c r="EM25"/>
  <c r="EP25"/>
  <c r="ES25"/>
  <c r="EV25"/>
  <c r="EY25"/>
  <c r="FB25"/>
  <c r="FE25"/>
  <c r="FH25"/>
  <c r="FK25"/>
  <c r="FN25"/>
  <c r="FQ25"/>
  <c r="FT25"/>
  <c r="FW25"/>
  <c r="FZ25"/>
  <c r="GC25"/>
  <c r="GF25"/>
  <c r="GI25"/>
  <c r="GL25"/>
  <c r="GO25"/>
  <c r="GR25"/>
  <c r="GU25"/>
  <c r="GX25"/>
  <c r="HA25"/>
  <c r="HD25"/>
  <c r="HG25"/>
  <c r="HJ25"/>
  <c r="HM25"/>
  <c r="HP25"/>
  <c r="HS25"/>
  <c r="HV25"/>
  <c r="HY25"/>
  <c r="IB25"/>
  <c r="IE25"/>
  <c r="IH25"/>
  <c r="IK25"/>
  <c r="IN25"/>
  <c r="IQ25"/>
  <c r="IT25"/>
  <c r="H19" i="6"/>
  <c r="F19"/>
  <c r="E19" i="7" l="1"/>
  <c r="H19"/>
  <c r="K19"/>
  <c r="N19"/>
  <c r="Q19"/>
  <c r="T19"/>
  <c r="W19"/>
  <c r="Z19"/>
  <c r="AC19"/>
  <c r="AF19"/>
  <c r="AI19"/>
  <c r="AL19"/>
  <c r="AO19"/>
  <c r="AR19"/>
  <c r="AU19"/>
  <c r="AX19"/>
  <c r="BA19"/>
  <c r="BD19"/>
  <c r="BG19"/>
  <c r="BJ19"/>
  <c r="BM19"/>
  <c r="BP19"/>
  <c r="BS19"/>
  <c r="BV19"/>
  <c r="BY19"/>
  <c r="CB19"/>
  <c r="CE19"/>
  <c r="CH19"/>
  <c r="CK19"/>
  <c r="CN19"/>
  <c r="CQ19"/>
  <c r="CT19"/>
  <c r="CW19"/>
  <c r="CZ19"/>
  <c r="DC19"/>
  <c r="DF19"/>
  <c r="DI19"/>
  <c r="DL19"/>
  <c r="DO19"/>
  <c r="DR19"/>
  <c r="DU19"/>
  <c r="DX19"/>
  <c r="EA19"/>
  <c r="ED19"/>
  <c r="EG19"/>
  <c r="EJ19"/>
  <c r="EM19"/>
  <c r="EP19"/>
  <c r="ES19"/>
  <c r="EV19"/>
  <c r="EY19"/>
  <c r="FB19"/>
  <c r="FE19"/>
  <c r="FH19"/>
  <c r="FK19"/>
  <c r="FN19"/>
  <c r="FQ19"/>
  <c r="FT19"/>
  <c r="FW19"/>
  <c r="FZ19"/>
  <c r="GC19"/>
  <c r="GF19"/>
  <c r="GI19"/>
  <c r="GL19"/>
  <c r="GO19"/>
  <c r="GR19"/>
  <c r="GU19"/>
  <c r="GX19"/>
  <c r="HA19"/>
  <c r="HD19"/>
  <c r="HG19"/>
  <c r="HJ19"/>
  <c r="HM19"/>
  <c r="HP19"/>
  <c r="HS19"/>
  <c r="HV19"/>
  <c r="HY19"/>
  <c r="IB19"/>
  <c r="IE19"/>
  <c r="IH19"/>
  <c r="IK19"/>
  <c r="IN19"/>
  <c r="IQ19"/>
  <c r="IT19"/>
  <c r="B14" l="1"/>
  <c r="B15" l="1"/>
  <c r="B16" l="1"/>
  <c r="M53" i="6"/>
  <c r="N18" l="1"/>
  <c r="N17"/>
  <c r="L6"/>
  <c r="I14" s="1"/>
  <c r="N14"/>
  <c r="N15"/>
  <c r="B53" i="7"/>
  <c r="N16" i="6"/>
  <c r="I17" l="1"/>
  <c r="O17" i="7" s="1"/>
  <c r="I18" i="6"/>
  <c r="F18" i="7" s="1"/>
  <c r="C17"/>
  <c r="C18"/>
  <c r="I16" i="6"/>
  <c r="F16" s="1"/>
  <c r="I15"/>
  <c r="N53"/>
  <c r="C14" i="7"/>
  <c r="C15"/>
  <c r="H14" i="6"/>
  <c r="I14" i="7"/>
  <c r="O14"/>
  <c r="U14"/>
  <c r="AA14"/>
  <c r="AG14"/>
  <c r="AM14"/>
  <c r="AS14"/>
  <c r="AY14"/>
  <c r="BE14"/>
  <c r="BK14"/>
  <c r="BQ14"/>
  <c r="BW14"/>
  <c r="CC14"/>
  <c r="CI14"/>
  <c r="CO14"/>
  <c r="CU14"/>
  <c r="DA14"/>
  <c r="DG14"/>
  <c r="DM14"/>
  <c r="DS14"/>
  <c r="DY14"/>
  <c r="EE14"/>
  <c r="EK14"/>
  <c r="EQ14"/>
  <c r="EW14"/>
  <c r="FC14"/>
  <c r="FI14"/>
  <c r="FO14"/>
  <c r="FU14"/>
  <c r="GA14"/>
  <c r="GG14"/>
  <c r="GM14"/>
  <c r="GS14"/>
  <c r="GY14"/>
  <c r="HE14"/>
  <c r="HK14"/>
  <c r="HQ14"/>
  <c r="HW14"/>
  <c r="IC14"/>
  <c r="II14"/>
  <c r="IO14"/>
  <c r="IU14"/>
  <c r="F14"/>
  <c r="L14"/>
  <c r="R14"/>
  <c r="X14"/>
  <c r="AD14"/>
  <c r="AJ14"/>
  <c r="AP14"/>
  <c r="AV14"/>
  <c r="BB14"/>
  <c r="BH14"/>
  <c r="BN14"/>
  <c r="BT14"/>
  <c r="BZ14"/>
  <c r="CF14"/>
  <c r="CL14"/>
  <c r="CR14"/>
  <c r="CX14"/>
  <c r="DD14"/>
  <c r="DJ14"/>
  <c r="DP14"/>
  <c r="DV14"/>
  <c r="EB14"/>
  <c r="EH14"/>
  <c r="EN14"/>
  <c r="ET14"/>
  <c r="EZ14"/>
  <c r="FF14"/>
  <c r="FL14"/>
  <c r="FR14"/>
  <c r="FX14"/>
  <c r="GD14"/>
  <c r="GJ14"/>
  <c r="GP14"/>
  <c r="GV14"/>
  <c r="HB14"/>
  <c r="HH14"/>
  <c r="HN14"/>
  <c r="HT14"/>
  <c r="HZ14"/>
  <c r="IF14"/>
  <c r="IL14"/>
  <c r="IR14"/>
  <c r="F14" i="6"/>
  <c r="C16" i="7"/>
  <c r="L18" l="1"/>
  <c r="EZ18"/>
  <c r="BQ18"/>
  <c r="F18" i="6"/>
  <c r="E18" i="7" s="1"/>
  <c r="EK18"/>
  <c r="GV18"/>
  <c r="X18"/>
  <c r="EW18"/>
  <c r="I18"/>
  <c r="BT18"/>
  <c r="GS18"/>
  <c r="U18"/>
  <c r="EB18"/>
  <c r="HE18"/>
  <c r="CO18"/>
  <c r="HH18"/>
  <c r="CF18"/>
  <c r="U17"/>
  <c r="CR17"/>
  <c r="FI17"/>
  <c r="HE17"/>
  <c r="GJ17"/>
  <c r="F17" i="6"/>
  <c r="Q17" i="7" s="1"/>
  <c r="BQ17"/>
  <c r="IC18"/>
  <c r="FI18"/>
  <c r="DA18"/>
  <c r="AS18"/>
  <c r="HT18"/>
  <c r="FL18"/>
  <c r="DD18"/>
  <c r="AJ18"/>
  <c r="EN17"/>
  <c r="IF17"/>
  <c r="AV17"/>
  <c r="DM17"/>
  <c r="IO18"/>
  <c r="GG18"/>
  <c r="DM18"/>
  <c r="BE18"/>
  <c r="IR18"/>
  <c r="FX18"/>
  <c r="DP18"/>
  <c r="BH18"/>
  <c r="IR17"/>
  <c r="GV17"/>
  <c r="EZ17"/>
  <c r="DD17"/>
  <c r="BH17"/>
  <c r="L17"/>
  <c r="HQ17"/>
  <c r="FU17"/>
  <c r="DY17"/>
  <c r="CC17"/>
  <c r="AG17"/>
  <c r="HH17"/>
  <c r="FL17"/>
  <c r="DP17"/>
  <c r="BT17"/>
  <c r="X17"/>
  <c r="IC17"/>
  <c r="GG17"/>
  <c r="EK17"/>
  <c r="CO17"/>
  <c r="AS17"/>
  <c r="HT17"/>
  <c r="FX17"/>
  <c r="EB17"/>
  <c r="CF17"/>
  <c r="AJ17"/>
  <c r="IO17"/>
  <c r="GS17"/>
  <c r="EW17"/>
  <c r="DA17"/>
  <c r="BE17"/>
  <c r="I17"/>
  <c r="HQ18"/>
  <c r="FU18"/>
  <c r="DY18"/>
  <c r="CC18"/>
  <c r="AG18"/>
  <c r="IF18"/>
  <c r="GJ18"/>
  <c r="EN18"/>
  <c r="CR18"/>
  <c r="AV18"/>
  <c r="IU18"/>
  <c r="II18"/>
  <c r="HW18"/>
  <c r="HK18"/>
  <c r="GY18"/>
  <c r="GM18"/>
  <c r="GA18"/>
  <c r="FO18"/>
  <c r="FC18"/>
  <c r="EQ18"/>
  <c r="EE18"/>
  <c r="DS18"/>
  <c r="DG18"/>
  <c r="CU18"/>
  <c r="CI18"/>
  <c r="BW18"/>
  <c r="BK18"/>
  <c r="AY18"/>
  <c r="AM18"/>
  <c r="AA18"/>
  <c r="O18"/>
  <c r="H18" i="6"/>
  <c r="IL18" i="7"/>
  <c r="HZ18"/>
  <c r="HN18"/>
  <c r="HB18"/>
  <c r="GP18"/>
  <c r="GD18"/>
  <c r="FR18"/>
  <c r="FF18"/>
  <c r="ET18"/>
  <c r="EH18"/>
  <c r="DV18"/>
  <c r="DJ18"/>
  <c r="CX18"/>
  <c r="CL18"/>
  <c r="BZ18"/>
  <c r="BN18"/>
  <c r="BB18"/>
  <c r="AP18"/>
  <c r="AD18"/>
  <c r="R18"/>
  <c r="H17" i="6"/>
  <c r="IL17" i="7"/>
  <c r="HZ17"/>
  <c r="HN17"/>
  <c r="HB17"/>
  <c r="GP17"/>
  <c r="GD17"/>
  <c r="FR17"/>
  <c r="FF17"/>
  <c r="ET17"/>
  <c r="EH17"/>
  <c r="DV17"/>
  <c r="DJ17"/>
  <c r="CX17"/>
  <c r="CL17"/>
  <c r="BZ17"/>
  <c r="BN17"/>
  <c r="BB17"/>
  <c r="AP17"/>
  <c r="AD17"/>
  <c r="R17"/>
  <c r="F17"/>
  <c r="IU17"/>
  <c r="II17"/>
  <c r="HW17"/>
  <c r="HK17"/>
  <c r="GY17"/>
  <c r="GM17"/>
  <c r="GA17"/>
  <c r="FO17"/>
  <c r="FC17"/>
  <c r="EQ17"/>
  <c r="EE17"/>
  <c r="DS17"/>
  <c r="DG17"/>
  <c r="CU17"/>
  <c r="CI17"/>
  <c r="BW17"/>
  <c r="BK17"/>
  <c r="AY17"/>
  <c r="AM17"/>
  <c r="AA17"/>
  <c r="CK18"/>
  <c r="GC18"/>
  <c r="BP18"/>
  <c r="FH18"/>
  <c r="IE18"/>
  <c r="BS18"/>
  <c r="FK18"/>
  <c r="AX18"/>
  <c r="EP18"/>
  <c r="HV18"/>
  <c r="DD16"/>
  <c r="GV16"/>
  <c r="FO16"/>
  <c r="L16"/>
  <c r="BW16"/>
  <c r="IR16"/>
  <c r="EZ16"/>
  <c r="BH16"/>
  <c r="HK16"/>
  <c r="DS16"/>
  <c r="AA16"/>
  <c r="HT16"/>
  <c r="FX16"/>
  <c r="EB16"/>
  <c r="CF16"/>
  <c r="AJ16"/>
  <c r="II16"/>
  <c r="GM16"/>
  <c r="EQ16"/>
  <c r="CU16"/>
  <c r="AY16"/>
  <c r="I16"/>
  <c r="I15"/>
  <c r="IF16"/>
  <c r="HH16"/>
  <c r="GJ16"/>
  <c r="FL16"/>
  <c r="EN16"/>
  <c r="DP16"/>
  <c r="CR16"/>
  <c r="BT16"/>
  <c r="AV16"/>
  <c r="X16"/>
  <c r="IU16"/>
  <c r="HW16"/>
  <c r="GY16"/>
  <c r="GA16"/>
  <c r="FC16"/>
  <c r="EE16"/>
  <c r="DG16"/>
  <c r="CI16"/>
  <c r="BK16"/>
  <c r="AM16"/>
  <c r="O16"/>
  <c r="EB15"/>
  <c r="GM15"/>
  <c r="GM53" s="1"/>
  <c r="H16" i="6"/>
  <c r="IL16" i="7"/>
  <c r="HZ16"/>
  <c r="HN16"/>
  <c r="HB16"/>
  <c r="GP16"/>
  <c r="GD16"/>
  <c r="FR16"/>
  <c r="FF16"/>
  <c r="ET16"/>
  <c r="EH16"/>
  <c r="DV16"/>
  <c r="DJ16"/>
  <c r="CX16"/>
  <c r="CL16"/>
  <c r="BZ16"/>
  <c r="BN16"/>
  <c r="BB16"/>
  <c r="AP16"/>
  <c r="AD16"/>
  <c r="R16"/>
  <c r="F16"/>
  <c r="IO16"/>
  <c r="IC16"/>
  <c r="HQ16"/>
  <c r="HE16"/>
  <c r="GS16"/>
  <c r="GG16"/>
  <c r="FU16"/>
  <c r="FI16"/>
  <c r="EW16"/>
  <c r="EK16"/>
  <c r="DY16"/>
  <c r="DM16"/>
  <c r="DA16"/>
  <c r="CO16"/>
  <c r="CC16"/>
  <c r="BQ16"/>
  <c r="BE16"/>
  <c r="AS16"/>
  <c r="AG16"/>
  <c r="U16"/>
  <c r="J53" i="6"/>
  <c r="HT15" i="7"/>
  <c r="AJ15"/>
  <c r="CU15"/>
  <c r="CU53" s="1"/>
  <c r="FX15"/>
  <c r="CF15"/>
  <c r="II15"/>
  <c r="EQ15"/>
  <c r="AY15"/>
  <c r="IR15"/>
  <c r="GV15"/>
  <c r="EZ15"/>
  <c r="DD15"/>
  <c r="BH15"/>
  <c r="L15"/>
  <c r="HK15"/>
  <c r="FO15"/>
  <c r="DS15"/>
  <c r="BW15"/>
  <c r="AA15"/>
  <c r="F15" i="6"/>
  <c r="H15" i="7" s="1"/>
  <c r="IF15"/>
  <c r="HH15"/>
  <c r="GJ15"/>
  <c r="FL15"/>
  <c r="EN15"/>
  <c r="DP15"/>
  <c r="CR15"/>
  <c r="BT15"/>
  <c r="AV15"/>
  <c r="X15"/>
  <c r="IU15"/>
  <c r="HW15"/>
  <c r="GY15"/>
  <c r="GA15"/>
  <c r="FC15"/>
  <c r="EE15"/>
  <c r="DG15"/>
  <c r="CI15"/>
  <c r="BK15"/>
  <c r="AM15"/>
  <c r="O15"/>
  <c r="H15" i="6"/>
  <c r="IL15" i="7"/>
  <c r="HZ15"/>
  <c r="HN15"/>
  <c r="HB15"/>
  <c r="GP15"/>
  <c r="GD15"/>
  <c r="FR15"/>
  <c r="FF15"/>
  <c r="ET15"/>
  <c r="EH15"/>
  <c r="DV15"/>
  <c r="DJ15"/>
  <c r="CX15"/>
  <c r="CL15"/>
  <c r="BZ15"/>
  <c r="BN15"/>
  <c r="BB15"/>
  <c r="AP15"/>
  <c r="AD15"/>
  <c r="R15"/>
  <c r="F15"/>
  <c r="IO15"/>
  <c r="IC15"/>
  <c r="HQ15"/>
  <c r="HE15"/>
  <c r="GS15"/>
  <c r="GG15"/>
  <c r="FU15"/>
  <c r="FI15"/>
  <c r="EW15"/>
  <c r="EK15"/>
  <c r="DY15"/>
  <c r="DM15"/>
  <c r="DA15"/>
  <c r="CO15"/>
  <c r="CC15"/>
  <c r="BQ15"/>
  <c r="BE15"/>
  <c r="AS15"/>
  <c r="AG15"/>
  <c r="U15"/>
  <c r="H14"/>
  <c r="N14"/>
  <c r="T14"/>
  <c r="Z14"/>
  <c r="AF14"/>
  <c r="AL14"/>
  <c r="AR14"/>
  <c r="AX14"/>
  <c r="BD14"/>
  <c r="BJ14"/>
  <c r="BP14"/>
  <c r="BV14"/>
  <c r="CB14"/>
  <c r="CH14"/>
  <c r="CN14"/>
  <c r="CT14"/>
  <c r="CZ14"/>
  <c r="DF14"/>
  <c r="DL14"/>
  <c r="DR14"/>
  <c r="DX14"/>
  <c r="ED14"/>
  <c r="EJ14"/>
  <c r="EP14"/>
  <c r="EV14"/>
  <c r="FB14"/>
  <c r="FH14"/>
  <c r="FN14"/>
  <c r="FT14"/>
  <c r="FZ14"/>
  <c r="GF14"/>
  <c r="GL14"/>
  <c r="GR14"/>
  <c r="GX14"/>
  <c r="HD14"/>
  <c r="HJ14"/>
  <c r="HP14"/>
  <c r="HV14"/>
  <c r="IB14"/>
  <c r="IH14"/>
  <c r="IN14"/>
  <c r="IT14"/>
  <c r="E14"/>
  <c r="K14"/>
  <c r="Q14"/>
  <c r="W14"/>
  <c r="AC14"/>
  <c r="AI14"/>
  <c r="AO14"/>
  <c r="AU14"/>
  <c r="BA14"/>
  <c r="BG14"/>
  <c r="BM14"/>
  <c r="BS14"/>
  <c r="BY14"/>
  <c r="CE14"/>
  <c r="CK14"/>
  <c r="CQ14"/>
  <c r="CW14"/>
  <c r="DC14"/>
  <c r="DI14"/>
  <c r="DO14"/>
  <c r="DU14"/>
  <c r="EA14"/>
  <c r="EG14"/>
  <c r="EM14"/>
  <c r="ES14"/>
  <c r="EY14"/>
  <c r="FE14"/>
  <c r="FK14"/>
  <c r="FQ14"/>
  <c r="FW14"/>
  <c r="GC14"/>
  <c r="GI14"/>
  <c r="GO14"/>
  <c r="GU14"/>
  <c r="HA14"/>
  <c r="HG14"/>
  <c r="HM14"/>
  <c r="HS14"/>
  <c r="HY14"/>
  <c r="IE14"/>
  <c r="IK14"/>
  <c r="IQ14"/>
  <c r="K16"/>
  <c r="T16"/>
  <c r="Z16"/>
  <c r="AF16"/>
  <c r="AL16"/>
  <c r="AR16"/>
  <c r="AX16"/>
  <c r="BD16"/>
  <c r="BJ16"/>
  <c r="BP16"/>
  <c r="BV16"/>
  <c r="CB16"/>
  <c r="CH16"/>
  <c r="CN16"/>
  <c r="CT16"/>
  <c r="CZ16"/>
  <c r="DF16"/>
  <c r="DL16"/>
  <c r="DR16"/>
  <c r="DX16"/>
  <c r="ED16"/>
  <c r="EJ16"/>
  <c r="EP16"/>
  <c r="EV16"/>
  <c r="FB16"/>
  <c r="FH16"/>
  <c r="FN16"/>
  <c r="FT16"/>
  <c r="FZ16"/>
  <c r="GF16"/>
  <c r="GL16"/>
  <c r="GR16"/>
  <c r="GX16"/>
  <c r="HD16"/>
  <c r="HJ16"/>
  <c r="HP16"/>
  <c r="HV16"/>
  <c r="IB16"/>
  <c r="H16"/>
  <c r="IK16"/>
  <c r="IH16"/>
  <c r="IT16"/>
  <c r="E16"/>
  <c r="Q16"/>
  <c r="W16"/>
  <c r="AC16"/>
  <c r="AI16"/>
  <c r="AO16"/>
  <c r="AU16"/>
  <c r="BA16"/>
  <c r="BG16"/>
  <c r="BM16"/>
  <c r="BS16"/>
  <c r="BY16"/>
  <c r="CE16"/>
  <c r="CK16"/>
  <c r="CQ16"/>
  <c r="CW16"/>
  <c r="DC16"/>
  <c r="DI16"/>
  <c r="DO16"/>
  <c r="DU16"/>
  <c r="EA16"/>
  <c r="EG16"/>
  <c r="EM16"/>
  <c r="ES16"/>
  <c r="EY16"/>
  <c r="FE16"/>
  <c r="FK16"/>
  <c r="FQ16"/>
  <c r="FW16"/>
  <c r="GC16"/>
  <c r="GI16"/>
  <c r="GO16"/>
  <c r="GU16"/>
  <c r="HA16"/>
  <c r="HG16"/>
  <c r="HM16"/>
  <c r="HS16"/>
  <c r="HY16"/>
  <c r="IE16"/>
  <c r="N16"/>
  <c r="IQ16"/>
  <c r="IN16"/>
  <c r="IT18" l="1"/>
  <c r="GL18"/>
  <c r="CT18"/>
  <c r="HG18"/>
  <c r="DO18"/>
  <c r="W18"/>
  <c r="HD18"/>
  <c r="DL18"/>
  <c r="T18"/>
  <c r="EG18"/>
  <c r="AO18"/>
  <c r="AY53"/>
  <c r="IH18"/>
  <c r="HJ18"/>
  <c r="FN18"/>
  <c r="DR18"/>
  <c r="BV18"/>
  <c r="Z18"/>
  <c r="GI18"/>
  <c r="EM18"/>
  <c r="CQ18"/>
  <c r="AU18"/>
  <c r="IQ18"/>
  <c r="HS18"/>
  <c r="GF18"/>
  <c r="EJ18"/>
  <c r="CN18"/>
  <c r="AR18"/>
  <c r="HA18"/>
  <c r="FE18"/>
  <c r="DI18"/>
  <c r="BM18"/>
  <c r="Q18"/>
  <c r="IN18"/>
  <c r="IB18"/>
  <c r="HP18"/>
  <c r="GX18"/>
  <c r="FZ18"/>
  <c r="FB18"/>
  <c r="ED18"/>
  <c r="DF18"/>
  <c r="CH18"/>
  <c r="BJ18"/>
  <c r="AL18"/>
  <c r="N18"/>
  <c r="GU18"/>
  <c r="FW18"/>
  <c r="EY18"/>
  <c r="EA18"/>
  <c r="DC18"/>
  <c r="CE18"/>
  <c r="BG18"/>
  <c r="AI18"/>
  <c r="K18"/>
  <c r="IK18"/>
  <c r="HY18"/>
  <c r="HM18"/>
  <c r="GR18"/>
  <c r="FT18"/>
  <c r="EV18"/>
  <c r="DX18"/>
  <c r="CZ18"/>
  <c r="CB18"/>
  <c r="BD18"/>
  <c r="AF18"/>
  <c r="H18"/>
  <c r="GO18"/>
  <c r="FQ18"/>
  <c r="ES18"/>
  <c r="DU18"/>
  <c r="CW18"/>
  <c r="BY18"/>
  <c r="BA18"/>
  <c r="AC18"/>
  <c r="N17"/>
  <c r="BS17"/>
  <c r="DX17"/>
  <c r="GX17"/>
  <c r="GC17"/>
  <c r="IQ17"/>
  <c r="DL17"/>
  <c r="GL17"/>
  <c r="BG17"/>
  <c r="FQ17"/>
  <c r="DF17"/>
  <c r="FK17"/>
  <c r="HP17"/>
  <c r="AF17"/>
  <c r="CK17"/>
  <c r="CT17"/>
  <c r="EY17"/>
  <c r="HD17"/>
  <c r="T17"/>
  <c r="BY17"/>
  <c r="DD53"/>
  <c r="IT17"/>
  <c r="FB17"/>
  <c r="BJ17"/>
  <c r="HG17"/>
  <c r="DO17"/>
  <c r="W17"/>
  <c r="FT17"/>
  <c r="CB17"/>
  <c r="HY17"/>
  <c r="EG17"/>
  <c r="AO17"/>
  <c r="IH17"/>
  <c r="EP17"/>
  <c r="AX17"/>
  <c r="GU17"/>
  <c r="DC17"/>
  <c r="K17"/>
  <c r="FH17"/>
  <c r="BP17"/>
  <c r="HM17"/>
  <c r="DU17"/>
  <c r="AC17"/>
  <c r="HY15"/>
  <c r="IR53"/>
  <c r="GJ53"/>
  <c r="HJ17"/>
  <c r="FN17"/>
  <c r="DR17"/>
  <c r="BV17"/>
  <c r="Z17"/>
  <c r="HS17"/>
  <c r="FW17"/>
  <c r="EA17"/>
  <c r="CE17"/>
  <c r="AI17"/>
  <c r="IB17"/>
  <c r="GF17"/>
  <c r="EJ17"/>
  <c r="CN17"/>
  <c r="AR17"/>
  <c r="IK17"/>
  <c r="GO17"/>
  <c r="ES17"/>
  <c r="CW17"/>
  <c r="BA17"/>
  <c r="E17"/>
  <c r="BJ15"/>
  <c r="CI53"/>
  <c r="GA53"/>
  <c r="X53"/>
  <c r="HH53"/>
  <c r="II53"/>
  <c r="HV17"/>
  <c r="FZ17"/>
  <c r="ED17"/>
  <c r="CH17"/>
  <c r="AL17"/>
  <c r="IE17"/>
  <c r="GI17"/>
  <c r="EM17"/>
  <c r="CQ17"/>
  <c r="AU17"/>
  <c r="IN17"/>
  <c r="GR17"/>
  <c r="EV17"/>
  <c r="CZ17"/>
  <c r="BD17"/>
  <c r="H17"/>
  <c r="HA17"/>
  <c r="FE17"/>
  <c r="DI17"/>
  <c r="BM17"/>
  <c r="GM54"/>
  <c r="FX53"/>
  <c r="DP53"/>
  <c r="BW53"/>
  <c r="CR53"/>
  <c r="BQ54"/>
  <c r="AM53"/>
  <c r="EE53"/>
  <c r="HW53"/>
  <c r="BT53"/>
  <c r="FL53"/>
  <c r="FO53"/>
  <c r="AV53"/>
  <c r="EN53"/>
  <c r="IF53"/>
  <c r="DS53"/>
  <c r="BH53"/>
  <c r="HT53"/>
  <c r="IT15"/>
  <c r="BK54"/>
  <c r="BK53"/>
  <c r="DG53"/>
  <c r="FC53"/>
  <c r="GY53"/>
  <c r="IU53"/>
  <c r="I53"/>
  <c r="GV53"/>
  <c r="BB54"/>
  <c r="U53"/>
  <c r="AS53"/>
  <c r="BQ53"/>
  <c r="CO53"/>
  <c r="DM53"/>
  <c r="EK53"/>
  <c r="FI53"/>
  <c r="GG53"/>
  <c r="HE53"/>
  <c r="IC53"/>
  <c r="F53"/>
  <c r="AD53"/>
  <c r="BB53"/>
  <c r="BZ53"/>
  <c r="CX53"/>
  <c r="DV53"/>
  <c r="ET53"/>
  <c r="FR53"/>
  <c r="GP53"/>
  <c r="HN53"/>
  <c r="IL53"/>
  <c r="AJ53"/>
  <c r="EB53"/>
  <c r="HK53"/>
  <c r="CQ15"/>
  <c r="FK15"/>
  <c r="HP15"/>
  <c r="EM15"/>
  <c r="AU15"/>
  <c r="FB15"/>
  <c r="FB53" s="1"/>
  <c r="FB57" s="1"/>
  <c r="DF15"/>
  <c r="N15"/>
  <c r="FX54"/>
  <c r="AA53"/>
  <c r="EZ53"/>
  <c r="EQ53"/>
  <c r="CF53"/>
  <c r="O53"/>
  <c r="L53"/>
  <c r="AG53"/>
  <c r="BE53"/>
  <c r="CC53"/>
  <c r="DA53"/>
  <c r="DY53"/>
  <c r="EW53"/>
  <c r="FU53"/>
  <c r="GS53"/>
  <c r="HQ53"/>
  <c r="IO53"/>
  <c r="DP54"/>
  <c r="FT15"/>
  <c r="GC15"/>
  <c r="GC53" s="1"/>
  <c r="DO15"/>
  <c r="BS15"/>
  <c r="W15"/>
  <c r="GX15"/>
  <c r="HG15"/>
  <c r="ED15"/>
  <c r="CH15"/>
  <c r="AL15"/>
  <c r="DJ54"/>
  <c r="IU54"/>
  <c r="DY54"/>
  <c r="IL54"/>
  <c r="F53" i="6"/>
  <c r="R53" i="7"/>
  <c r="AP53"/>
  <c r="BN53"/>
  <c r="CL53"/>
  <c r="DJ53"/>
  <c r="EH53"/>
  <c r="FF53"/>
  <c r="GD53"/>
  <c r="HB53"/>
  <c r="HZ53"/>
  <c r="IC54"/>
  <c r="IN15"/>
  <c r="GR15"/>
  <c r="EV15"/>
  <c r="HA15"/>
  <c r="FE15"/>
  <c r="EA15"/>
  <c r="DC15"/>
  <c r="CE15"/>
  <c r="BG15"/>
  <c r="AI15"/>
  <c r="K15"/>
  <c r="HV15"/>
  <c r="FZ15"/>
  <c r="IE15"/>
  <c r="IE53" s="1"/>
  <c r="GI15"/>
  <c r="EP15"/>
  <c r="DR15"/>
  <c r="CT15"/>
  <c r="BV15"/>
  <c r="AX15"/>
  <c r="Z15"/>
  <c r="L54"/>
  <c r="HB54"/>
  <c r="FC54"/>
  <c r="CF54"/>
  <c r="AG54"/>
  <c r="HQ54"/>
  <c r="ET54"/>
  <c r="CU54"/>
  <c r="X54"/>
  <c r="HH54"/>
  <c r="FI54"/>
  <c r="IB15"/>
  <c r="HD15"/>
  <c r="GF15"/>
  <c r="FH15"/>
  <c r="IK15"/>
  <c r="HM15"/>
  <c r="GO15"/>
  <c r="FQ15"/>
  <c r="ES15"/>
  <c r="EG15"/>
  <c r="DU15"/>
  <c r="DI15"/>
  <c r="CW15"/>
  <c r="CK15"/>
  <c r="CK53" s="1"/>
  <c r="CK57" s="1"/>
  <c r="BY15"/>
  <c r="BY53" s="1"/>
  <c r="BM15"/>
  <c r="BA15"/>
  <c r="AO15"/>
  <c r="AC15"/>
  <c r="Q15"/>
  <c r="E15"/>
  <c r="IH15"/>
  <c r="HJ15"/>
  <c r="GL15"/>
  <c r="FN15"/>
  <c r="IQ15"/>
  <c r="HS15"/>
  <c r="GU15"/>
  <c r="FW15"/>
  <c r="EY15"/>
  <c r="EJ15"/>
  <c r="DX15"/>
  <c r="DL15"/>
  <c r="CZ15"/>
  <c r="CN15"/>
  <c r="CB15"/>
  <c r="CB53" s="1"/>
  <c r="CB57" s="1"/>
  <c r="BP15"/>
  <c r="BD15"/>
  <c r="AR15"/>
  <c r="AF15"/>
  <c r="T15"/>
  <c r="BN54"/>
  <c r="FF54"/>
  <c r="F54"/>
  <c r="DG54"/>
  <c r="GY54"/>
  <c r="AJ54"/>
  <c r="EB54"/>
  <c r="HT54"/>
  <c r="CC54"/>
  <c r="FU54"/>
  <c r="O54"/>
  <c r="CX54"/>
  <c r="GP54"/>
  <c r="AY54"/>
  <c r="EQ54"/>
  <c r="II54"/>
  <c r="BT54"/>
  <c r="FL54"/>
  <c r="R54"/>
  <c r="DM54"/>
  <c r="HE54"/>
  <c r="AP54"/>
  <c r="CL54"/>
  <c r="EH54"/>
  <c r="GD54"/>
  <c r="HZ54"/>
  <c r="AM54"/>
  <c r="CI54"/>
  <c r="EE54"/>
  <c r="GA54"/>
  <c r="HW54"/>
  <c r="U54"/>
  <c r="BH54"/>
  <c r="DD54"/>
  <c r="EZ54"/>
  <c r="GV54"/>
  <c r="IR54"/>
  <c r="BE54"/>
  <c r="DA54"/>
  <c r="EW54"/>
  <c r="GS54"/>
  <c r="IO54"/>
  <c r="AD54"/>
  <c r="BZ54"/>
  <c r="DV54"/>
  <c r="FR54"/>
  <c r="HN54"/>
  <c r="AA54"/>
  <c r="BW54"/>
  <c r="DS54"/>
  <c r="FO54"/>
  <c r="HK54"/>
  <c r="I54"/>
  <c r="AV54"/>
  <c r="CR54"/>
  <c r="EN54"/>
  <c r="GJ54"/>
  <c r="IF54"/>
  <c r="AS54"/>
  <c r="CO54"/>
  <c r="EK54"/>
  <c r="GG54"/>
  <c r="EG53" l="1"/>
  <c r="EG57" s="1"/>
  <c r="Q53"/>
  <c r="Q58" s="1"/>
  <c r="N53"/>
  <c r="N57" s="1"/>
  <c r="DO53"/>
  <c r="DO58" s="1"/>
  <c r="EM53"/>
  <c r="EM58" s="1"/>
  <c r="BA53"/>
  <c r="BA58" s="1"/>
  <c r="IK53"/>
  <c r="IK57" s="1"/>
  <c r="GI53"/>
  <c r="GI57" s="1"/>
  <c r="FT53"/>
  <c r="FT58" s="1"/>
  <c r="CQ53"/>
  <c r="CQ58" s="1"/>
  <c r="BJ53"/>
  <c r="BJ57" s="1"/>
  <c r="H53"/>
  <c r="J53" s="1"/>
  <c r="DX53"/>
  <c r="DX57" s="1"/>
  <c r="HP53"/>
  <c r="HP57" s="1"/>
  <c r="BS53"/>
  <c r="BS58" s="1"/>
  <c r="DL53"/>
  <c r="DL57" s="1"/>
  <c r="GL53"/>
  <c r="GL58" s="1"/>
  <c r="GX53"/>
  <c r="GX57" s="1"/>
  <c r="EY53"/>
  <c r="EY57" s="1"/>
  <c r="AO53"/>
  <c r="AO57" s="1"/>
  <c r="CT53"/>
  <c r="CT58" s="1"/>
  <c r="FK53"/>
  <c r="FK57" s="1"/>
  <c r="BG53"/>
  <c r="BG57" s="1"/>
  <c r="IQ53"/>
  <c r="IQ58" s="1"/>
  <c r="HD53"/>
  <c r="HD57" s="1"/>
  <c r="AF53"/>
  <c r="AF57" s="1"/>
  <c r="FQ53"/>
  <c r="FQ57" s="1"/>
  <c r="GU53"/>
  <c r="GU58" s="1"/>
  <c r="DF53"/>
  <c r="DF57" s="1"/>
  <c r="T53"/>
  <c r="T57" s="1"/>
  <c r="BP53"/>
  <c r="BP57" s="1"/>
  <c r="FN53"/>
  <c r="FN58" s="1"/>
  <c r="ES53"/>
  <c r="ES58" s="1"/>
  <c r="CW53"/>
  <c r="CW58" s="1"/>
  <c r="IH53"/>
  <c r="IH58" s="1"/>
  <c r="HM53"/>
  <c r="HM57" s="1"/>
  <c r="FW53"/>
  <c r="FW57" s="1"/>
  <c r="IB53"/>
  <c r="IB57" s="1"/>
  <c r="HG53"/>
  <c r="HG57" s="1"/>
  <c r="DC53"/>
  <c r="DC57" s="1"/>
  <c r="CH53"/>
  <c r="CH58" s="1"/>
  <c r="HP58"/>
  <c r="EA53"/>
  <c r="EA58" s="1"/>
  <c r="FH53"/>
  <c r="FH57" s="1"/>
  <c r="AX53"/>
  <c r="AX58" s="1"/>
  <c r="EP53"/>
  <c r="EP58" s="1"/>
  <c r="HV53"/>
  <c r="HV57" s="1"/>
  <c r="HA53"/>
  <c r="HA57" s="1"/>
  <c r="AL53"/>
  <c r="AL58" s="1"/>
  <c r="AC53"/>
  <c r="AC57" s="1"/>
  <c r="DU53"/>
  <c r="DU57" s="1"/>
  <c r="GF53"/>
  <c r="GF57" s="1"/>
  <c r="BV53"/>
  <c r="BV58" s="1"/>
  <c r="GI58"/>
  <c r="K53"/>
  <c r="K57" s="1"/>
  <c r="EV53"/>
  <c r="EV57" s="1"/>
  <c r="W53"/>
  <c r="W57" s="1"/>
  <c r="IT53"/>
  <c r="IT57" s="1"/>
  <c r="AI53"/>
  <c r="AI58" s="1"/>
  <c r="HY53"/>
  <c r="HY57" s="1"/>
  <c r="AR53"/>
  <c r="AR58" s="1"/>
  <c r="AC58"/>
  <c r="DU58"/>
  <c r="GF58"/>
  <c r="DR53"/>
  <c r="DR58" s="1"/>
  <c r="BM53"/>
  <c r="BM57" s="1"/>
  <c r="DI53"/>
  <c r="DI57" s="1"/>
  <c r="IE58"/>
  <c r="GR53"/>
  <c r="GR57" s="1"/>
  <c r="ED53"/>
  <c r="ED58" s="1"/>
  <c r="E53"/>
  <c r="E57" s="1"/>
  <c r="BD53"/>
  <c r="BD57" s="1"/>
  <c r="CZ53"/>
  <c r="CZ57" s="1"/>
  <c r="CE53"/>
  <c r="CE57" s="1"/>
  <c r="CN53"/>
  <c r="CN57" s="1"/>
  <c r="EJ53"/>
  <c r="EJ58" s="1"/>
  <c r="HS53"/>
  <c r="HS58" s="1"/>
  <c r="HJ53"/>
  <c r="HJ58" s="1"/>
  <c r="BY58"/>
  <c r="GO53"/>
  <c r="GO58" s="1"/>
  <c r="Z53"/>
  <c r="Z58" s="1"/>
  <c r="FZ53"/>
  <c r="FZ58" s="1"/>
  <c r="FE53"/>
  <c r="FE57" s="1"/>
  <c r="IN53"/>
  <c r="IN58" s="1"/>
  <c r="AU53"/>
  <c r="AU58" s="1"/>
  <c r="I59"/>
  <c r="L59" s="1"/>
  <c r="O59" s="1"/>
  <c r="R59" s="1"/>
  <c r="U59" s="1"/>
  <c r="X59" s="1"/>
  <c r="AA59" s="1"/>
  <c r="AD59" s="1"/>
  <c r="AG59" s="1"/>
  <c r="AJ59" s="1"/>
  <c r="AM59" s="1"/>
  <c r="AP59" s="1"/>
  <c r="AS59" s="1"/>
  <c r="AV59" s="1"/>
  <c r="AY59" s="1"/>
  <c r="BB59" s="1"/>
  <c r="BE59" s="1"/>
  <c r="BH59" s="1"/>
  <c r="BK59" s="1"/>
  <c r="BN59" s="1"/>
  <c r="BQ59" s="1"/>
  <c r="BT59" s="1"/>
  <c r="BW59" s="1"/>
  <c r="BZ59" s="1"/>
  <c r="CC59" s="1"/>
  <c r="CF59" s="1"/>
  <c r="CI59" s="1"/>
  <c r="CL59" s="1"/>
  <c r="CO59" s="1"/>
  <c r="CR59" s="1"/>
  <c r="CU59" s="1"/>
  <c r="CX59" s="1"/>
  <c r="DA59" s="1"/>
  <c r="DD59" s="1"/>
  <c r="DG59" s="1"/>
  <c r="DJ59" s="1"/>
  <c r="DM59" s="1"/>
  <c r="DP59" s="1"/>
  <c r="DS59" s="1"/>
  <c r="DV59" s="1"/>
  <c r="DY59" s="1"/>
  <c r="EB59" s="1"/>
  <c r="EE59" s="1"/>
  <c r="EH59" s="1"/>
  <c r="EK59" s="1"/>
  <c r="EN59" s="1"/>
  <c r="EQ59" s="1"/>
  <c r="ET59" s="1"/>
  <c r="EW59" s="1"/>
  <c r="EZ59" s="1"/>
  <c r="FC59" s="1"/>
  <c r="FF59" s="1"/>
  <c r="FI59" s="1"/>
  <c r="FL59" s="1"/>
  <c r="FO59" s="1"/>
  <c r="FR59" s="1"/>
  <c r="FU59" s="1"/>
  <c r="FX59" s="1"/>
  <c r="GA59" s="1"/>
  <c r="GD59" s="1"/>
  <c r="GG59" s="1"/>
  <c r="GJ59" s="1"/>
  <c r="GM59" s="1"/>
  <c r="GP59" s="1"/>
  <c r="GS59" s="1"/>
  <c r="GV59" s="1"/>
  <c r="GY59" s="1"/>
  <c r="HB59" s="1"/>
  <c r="HE59" s="1"/>
  <c r="HH59" s="1"/>
  <c r="HK59" s="1"/>
  <c r="HN59" s="1"/>
  <c r="HQ59" s="1"/>
  <c r="HT59" s="1"/>
  <c r="HW59" s="1"/>
  <c r="HZ59" s="1"/>
  <c r="IC59" s="1"/>
  <c r="IF59" s="1"/>
  <c r="II59" s="1"/>
  <c r="IL59" s="1"/>
  <c r="IO59" s="1"/>
  <c r="IR59" s="1"/>
  <c r="IU59" s="1"/>
  <c r="GC58"/>
  <c r="GC57"/>
  <c r="C54"/>
  <c r="FB58"/>
  <c r="IE57"/>
  <c r="CB58"/>
  <c r="BY57"/>
  <c r="CK58"/>
  <c r="EG58" l="1"/>
  <c r="P53"/>
  <c r="N58"/>
  <c r="IK58"/>
  <c r="Q57"/>
  <c r="DO57"/>
  <c r="BA57"/>
  <c r="CQ57"/>
  <c r="EM57"/>
  <c r="BJ58"/>
  <c r="FT57"/>
  <c r="BS57"/>
  <c r="H57"/>
  <c r="H58"/>
  <c r="DX58"/>
  <c r="CT57"/>
  <c r="BG58"/>
  <c r="W58"/>
  <c r="HD58"/>
  <c r="DL58"/>
  <c r="GL57"/>
  <c r="AO58"/>
  <c r="FK58"/>
  <c r="FQ58"/>
  <c r="BP58"/>
  <c r="EY58"/>
  <c r="AF58"/>
  <c r="T58"/>
  <c r="GX58"/>
  <c r="DF58"/>
  <c r="FN57"/>
  <c r="IQ57"/>
  <c r="GU57"/>
  <c r="EJ57"/>
  <c r="DI58"/>
  <c r="GO57"/>
  <c r="HG58"/>
  <c r="ES57"/>
  <c r="Z57"/>
  <c r="IB58"/>
  <c r="IT58"/>
  <c r="IH57"/>
  <c r="BV57"/>
  <c r="GR58"/>
  <c r="CW57"/>
  <c r="CE58"/>
  <c r="BD58"/>
  <c r="EP57"/>
  <c r="CH57"/>
  <c r="FW58"/>
  <c r="HY58"/>
  <c r="G53"/>
  <c r="J59" s="1"/>
  <c r="HM58"/>
  <c r="FH58"/>
  <c r="AL57"/>
  <c r="HA58"/>
  <c r="DC58"/>
  <c r="AX57"/>
  <c r="EV58"/>
  <c r="HV58"/>
  <c r="EA57"/>
  <c r="M53"/>
  <c r="AU57"/>
  <c r="HS57"/>
  <c r="IN57"/>
  <c r="AI57"/>
  <c r="K58"/>
  <c r="CZ58"/>
  <c r="AR57"/>
  <c r="FE58"/>
  <c r="DR57"/>
  <c r="BM58"/>
  <c r="ED57"/>
  <c r="E58"/>
  <c r="CN58"/>
  <c r="FZ57"/>
  <c r="H59"/>
  <c r="K59" s="1"/>
  <c r="N59" s="1"/>
  <c r="Q59" s="1"/>
  <c r="T59" s="1"/>
  <c r="W59" s="1"/>
  <c r="Z59" s="1"/>
  <c r="AC59" s="1"/>
  <c r="AF59" s="1"/>
  <c r="AI59" s="1"/>
  <c r="AL59" s="1"/>
  <c r="AO59" s="1"/>
  <c r="AR59" s="1"/>
  <c r="AU59" s="1"/>
  <c r="AX59" s="1"/>
  <c r="BA59" s="1"/>
  <c r="BD59" s="1"/>
  <c r="BG59" s="1"/>
  <c r="BJ59" s="1"/>
  <c r="BM59" s="1"/>
  <c r="BP59" s="1"/>
  <c r="BS59" s="1"/>
  <c r="BV59" s="1"/>
  <c r="BY59" s="1"/>
  <c r="CB59" s="1"/>
  <c r="CE59" s="1"/>
  <c r="CH59" s="1"/>
  <c r="CK59" s="1"/>
  <c r="CN59" s="1"/>
  <c r="CQ59" s="1"/>
  <c r="CT59" s="1"/>
  <c r="CW59" s="1"/>
  <c r="CZ59" s="1"/>
  <c r="DC59" s="1"/>
  <c r="DF59" s="1"/>
  <c r="DI59" s="1"/>
  <c r="DL59" s="1"/>
  <c r="DO59" s="1"/>
  <c r="DR59" s="1"/>
  <c r="DU59" s="1"/>
  <c r="DX59" s="1"/>
  <c r="EA59" s="1"/>
  <c r="ED59" s="1"/>
  <c r="EG59" s="1"/>
  <c r="EJ59" s="1"/>
  <c r="EM59" s="1"/>
  <c r="EP59" s="1"/>
  <c r="ES59" s="1"/>
  <c r="EV59" s="1"/>
  <c r="EY59" s="1"/>
  <c r="FB59" s="1"/>
  <c r="FE59" s="1"/>
  <c r="FH59" s="1"/>
  <c r="FK59" s="1"/>
  <c r="FN59" s="1"/>
  <c r="FQ59" s="1"/>
  <c r="FT59" s="1"/>
  <c r="FW59" s="1"/>
  <c r="FZ59" s="1"/>
  <c r="GC59" s="1"/>
  <c r="GF59" s="1"/>
  <c r="GI59" s="1"/>
  <c r="GL59" s="1"/>
  <c r="GO59" s="1"/>
  <c r="GR59" s="1"/>
  <c r="GU59" s="1"/>
  <c r="GX59" s="1"/>
  <c r="HA59" s="1"/>
  <c r="HD59" s="1"/>
  <c r="HG59" s="1"/>
  <c r="HJ59" s="1"/>
  <c r="HM59" s="1"/>
  <c r="HP59" s="1"/>
  <c r="HS59" s="1"/>
  <c r="HV59" s="1"/>
  <c r="HY59" s="1"/>
  <c r="IB59" s="1"/>
  <c r="IE59" s="1"/>
  <c r="IH59" s="1"/>
  <c r="IK59" s="1"/>
  <c r="IN59" s="1"/>
  <c r="IQ59" s="1"/>
  <c r="IT59" s="1"/>
  <c r="HJ57"/>
  <c r="M59" l="1"/>
  <c r="P59" s="1"/>
  <c r="S59" s="1"/>
  <c r="V59" s="1"/>
  <c r="Y59" s="1"/>
  <c r="AB59" s="1"/>
  <c r="AE59" s="1"/>
  <c r="AH59" s="1"/>
  <c r="AK59" s="1"/>
  <c r="AN59" s="1"/>
  <c r="AQ59" s="1"/>
  <c r="AT59" s="1"/>
  <c r="AW59" s="1"/>
  <c r="AZ59" s="1"/>
  <c r="BC59" s="1"/>
  <c r="BF59" s="1"/>
  <c r="BI59" s="1"/>
  <c r="BL59" s="1"/>
  <c r="BO59" s="1"/>
  <c r="BR59" s="1"/>
  <c r="BU59" s="1"/>
  <c r="BX59" s="1"/>
  <c r="CA59" s="1"/>
  <c r="CD59" s="1"/>
  <c r="CG59" s="1"/>
  <c r="CJ59" s="1"/>
  <c r="CM59" s="1"/>
  <c r="CP59" s="1"/>
  <c r="CS59" s="1"/>
  <c r="CV59" s="1"/>
  <c r="CY59" s="1"/>
  <c r="DB59" s="1"/>
  <c r="DE59" s="1"/>
  <c r="DH59" s="1"/>
  <c r="DK59" s="1"/>
  <c r="DN59" s="1"/>
  <c r="DQ59" s="1"/>
  <c r="DT59" s="1"/>
  <c r="DW59" s="1"/>
  <c r="DZ59" s="1"/>
  <c r="EC59" s="1"/>
  <c r="EF59" s="1"/>
  <c r="EI59" s="1"/>
  <c r="EL59" s="1"/>
  <c r="EO59" s="1"/>
  <c r="ER59" s="1"/>
  <c r="EU59" s="1"/>
  <c r="EX59" s="1"/>
  <c r="FA59" s="1"/>
  <c r="FD59" s="1"/>
  <c r="FG59" s="1"/>
  <c r="FJ59" s="1"/>
  <c r="FM59" s="1"/>
  <c r="FP59" s="1"/>
  <c r="FS59" s="1"/>
  <c r="FV59" s="1"/>
  <c r="FY59" s="1"/>
  <c r="GB59" s="1"/>
  <c r="GE59" s="1"/>
  <c r="GH59" s="1"/>
  <c r="GK59" s="1"/>
  <c r="GN59" s="1"/>
  <c r="GQ59" s="1"/>
  <c r="GT59" s="1"/>
  <c r="GW59" s="1"/>
  <c r="GZ59" s="1"/>
  <c r="HC59" s="1"/>
  <c r="HF59" s="1"/>
  <c r="HI59" s="1"/>
  <c r="HL59" s="1"/>
  <c r="HO59" s="1"/>
  <c r="HR59" s="1"/>
  <c r="HU59" s="1"/>
  <c r="HX59" s="1"/>
  <c r="IA59" s="1"/>
  <c r="ID59" s="1"/>
  <c r="IG59" s="1"/>
  <c r="IJ59" s="1"/>
  <c r="IM59" s="1"/>
  <c r="IP59" s="1"/>
  <c r="IS59" s="1"/>
  <c r="IV59" s="1"/>
  <c r="C57"/>
  <c r="C58"/>
  <c r="B59" s="1"/>
</calcChain>
</file>

<file path=xl/sharedStrings.xml><?xml version="1.0" encoding="utf-8"?>
<sst xmlns="http://schemas.openxmlformats.org/spreadsheetml/2006/main" count="984" uniqueCount="294">
  <si>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</si>
  <si>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</si>
  <si>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</si>
  <si>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</si>
  <si>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</si>
  <si>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</si>
  <si>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</si>
  <si>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</si>
  <si>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</si>
  <si>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</si>
  <si>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</si>
  <si>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</si>
  <si>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</si>
  <si>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</si>
  <si>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</si>
  <si>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</si>
  <si>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</si>
  <si>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</si>
  <si>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</si>
  <si>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</si>
  <si>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</si>
  <si>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</si>
  <si>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</si>
  <si>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</si>
  <si>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</si>
  <si>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</si>
  <si>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</si>
  <si>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</si>
  <si>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</si>
  <si>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</si>
  <si>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</si>
  <si>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</si>
  <si>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</si>
  <si>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</si>
  <si>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</si>
  <si>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</si>
  <si>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</si>
  <si>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</si>
  <si>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</si>
  <si>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</si>
  <si>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</si>
  <si>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</si>
  <si>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</si>
  <si>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</si>
  <si>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</si>
  <si>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</si>
  <si>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</si>
  <si>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</si>
  <si>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</si>
  <si>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</si>
  <si>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</si>
  <si>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</si>
  <si>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</si>
  <si>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</si>
  <si>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</si>
  <si>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</si>
  <si>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</si>
  <si>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</si>
  <si>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</si>
  <si>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</si>
  <si>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</si>
  <si>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</si>
  <si>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</si>
  <si>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</si>
  <si>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</si>
  <si>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</si>
  <si>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</si>
  <si>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</si>
  <si>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</si>
  <si>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</si>
  <si>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</si>
  <si>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</si>
  <si>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</si>
  <si>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</si>
  <si>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</si>
  <si>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</si>
  <si>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</si>
  <si>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</si>
  <si>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</si>
  <si>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</si>
  <si>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</si>
  <si>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</si>
  <si>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</si>
  <si>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</si>
  <si>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</si>
  <si>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</si>
  <si>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</si>
  <si>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</si>
  <si>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</si>
  <si>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</si>
  <si>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</si>
  <si>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</si>
  <si>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</si>
  <si>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</si>
  <si>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</si>
  <si>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</si>
  <si>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</si>
  <si>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</si>
  <si>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</si>
  <si>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</si>
  <si>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</si>
  <si>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</si>
  <si>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</si>
  <si>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</si>
  <si>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</si>
  <si>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</si>
  <si>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</si>
  <si>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</si>
  <si>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</si>
  <si>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</si>
  <si>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</si>
  <si>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</si>
  <si>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</si>
  <si>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</si>
  <si>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</si>
  <si>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</si>
  <si>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</si>
  <si>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</si>
  <si>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</si>
  <si>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</si>
  <si>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</si>
  <si>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</si>
  <si>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</si>
  <si>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</si>
  <si>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</si>
  <si>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</si>
  <si>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</si>
  <si>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</si>
  <si>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</si>
  <si>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</si>
  <si>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</si>
  <si>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</si>
  <si>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</si>
  <si>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</si>
  <si>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</si>
  <si>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</si>
  <si>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</si>
  <si>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</si>
  <si>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</si>
  <si>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</si>
  <si>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</si>
  <si>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</si>
  <si>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</si>
  <si>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</si>
  <si>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</si>
  <si>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</si>
  <si>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</si>
  <si>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</si>
  <si>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</si>
  <si>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</si>
  <si>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</si>
  <si>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</si>
  <si>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</si>
  <si>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</si>
  <si>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</si>
  <si>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</si>
  <si>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</si>
  <si>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</si>
  <si>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</si>
  <si>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</si>
  <si>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</si>
  <si>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</si>
  <si>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</si>
  <si>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</si>
  <si>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</si>
  <si>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</si>
  <si>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</si>
  <si>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</si>
  <si>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</si>
  <si>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</si>
  <si>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</si>
  <si>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</si>
  <si>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</si>
  <si>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</si>
  <si>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</si>
  <si>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</si>
  <si>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</si>
  <si>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</si>
  <si>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</si>
  <si>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</si>
  <si>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</si>
  <si>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</si>
  <si>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</si>
  <si>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</si>
  <si>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</si>
  <si>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</si>
  <si>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</si>
  <si>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</si>
  <si>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</si>
  <si>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</si>
  <si>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</si>
  <si>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</si>
  <si>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</si>
  <si>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</si>
  <si>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</si>
  <si>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</si>
  <si>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</si>
  <si>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</si>
  <si>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</si>
  <si>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</si>
  <si>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</si>
  <si>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</si>
  <si>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</si>
  <si>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</si>
  <si>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</si>
  <si>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</si>
  <si>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</si>
  <si>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</si>
  <si>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</si>
  <si>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</si>
  <si>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</si>
  <si>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</si>
  <si>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</si>
  <si>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</si>
  <si>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</si>
  <si>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</si>
  <si>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</si>
  <si>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</si>
  <si>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</si>
  <si>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</si>
  <si>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</si>
  <si>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</si>
  <si>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</si>
  <si>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</si>
  <si>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</si>
  <si>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</si>
  <si>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</si>
  <si>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</si>
  <si>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</si>
  <si>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</si>
  <si>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</si>
  <si>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</si>
  <si>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</si>
  <si>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</si>
  <si>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</si>
  <si>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</si>
  <si>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</si>
  <si>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</si>
  <si>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</si>
  <si>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</si>
  <si>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</si>
  <si>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</si>
  <si>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</si>
  <si>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</si>
  <si>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MARÇO DE 2018 (Obs. Utilizado SICRO JANEIRO/2018 Onerado, por ausência de mais recentes, e dispensado atualização de custos para a data base considerada)</t>
  </si>
  <si>
    <t>40 cm de largura x circunferência do tubo + 25% de transpasse</t>
  </si>
  <si>
    <t>PAVIMENTAÇÃO COM CBUQ RUAS DO BAIRRO JARDIM DAS AVENIDAS - BRDE</t>
  </si>
  <si>
    <t>ASSENTAMENTO DE TUBO DE CONCRETO PARA REDES COLETORAS DE ÁGUAS PLUVIAIS, DIÂMETRO DE 300 MM, JUNTA RÍGIDA, INSTALADO EM LOCAL COM BAIXO NÍVEL DE INTERFERÊNCIAS (NÃO INCLUI FORNECIMENTO). AF_12/2015 COM BIDIM</t>
  </si>
  <si>
    <t>ASSENTAMENTO DE TUBO DE CONCRETO PARA REDES COLETORAS DE ÁGUAS PLUVIAIS, DIÂMETRO DE 500 MM, JUNTA RÍGIDA, INSTALADO EM LOCAL COM BAIXO NÍVEL DE INTERFERÊNCIAS (NÃO INCLUI FORNECIMENTO). AF_12/2015 COM BIDIM</t>
  </si>
  <si>
    <t>ASSENTAMENTO DE TUBO DE CONCRETO PARA REDES COLETORAS DE ÁGUAS PLUVIAIS, DIÂMETRO DE 800 MM, JUNTA RÍGIDA, INSTALADO EM LOCAL COM BAIXO NÍVEL DE INTERFERÊNCIAS (NÃO INCLUI FORNECIMENTO). AF_12/2015 COM BIDIM</t>
  </si>
  <si>
    <t>2.1</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</si>
  <si>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</si>
  <si>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</si>
  <si>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</si>
  <si>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</si>
  <si>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</si>
  <si>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</si>
  <si>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</si>
  <si>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</si>
  <si>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</si>
  <si>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</si>
  <si>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</si>
  <si>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</si>
  <si>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</si>
  <si>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</si>
  <si>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</si>
  <si>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</si>
  <si>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2.9</t>
  </si>
  <si>
    <t xml:space="preserve">FORNECIMENTO E ASSETAMENTO DE MEIO FIO PRÉ MODADDO DE TRAVAMENTO 10X20X10X100CM </t>
  </si>
  <si>
    <t>JARDIM DAS AVENIDAS</t>
  </si>
  <si>
    <t>PALMAS TRECHO II</t>
  </si>
  <si>
    <t>1.19</t>
  </si>
  <si>
    <t>1.20</t>
  </si>
  <si>
    <t>CAIXA COLETORA, 1,20X1,20X1,50M, COM FUNDO E TAMPA DE CONCRETO E PAREDES EM ALVENARIA</t>
  </si>
  <si>
    <t>74206/001</t>
  </si>
  <si>
    <t xml:space="preserve"> CAIXA DE LIGAÇÃO COM FUNDO E TAMPA DE CONCRETO E PAREDES EM ALVENARIA, CONF. PROJETO </t>
  </si>
  <si>
    <t>RUA PALMAS TRECHO II</t>
  </si>
  <si>
    <t>74206/002</t>
  </si>
  <si>
    <r>
      <t>FORNECIMENTO E ASSENTAMENTO DE</t>
    </r>
    <r>
      <rPr>
        <b/>
        <sz val="11"/>
        <color rgb="FFFF0000"/>
        <rFont val="Arial"/>
        <family val="2"/>
      </rPr>
      <t xml:space="preserve"> BRITA 3/4 </t>
    </r>
    <r>
      <rPr>
        <sz val="11"/>
        <rFont val="Arial"/>
        <family val="2"/>
      </rPr>
      <t>DRENOS E FILTROS  - ESPESSURA DE 10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</si>
  <si>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t>
    </r>
  </si>
  <si>
    <r>
      <t xml:space="preserve">TRANSPORTE COM CAMINHÃO BASCULANE, EM VIA URBANA PAVIMENTADA -  </t>
    </r>
    <r>
      <rPr>
        <b/>
        <sz val="11"/>
        <color rgb="FFFF0000"/>
        <rFont val="Arial"/>
        <family val="2"/>
      </rPr>
      <t>AREIA</t>
    </r>
    <r>
      <rPr>
        <sz val="11"/>
        <rFont val="Arial"/>
        <family val="2"/>
      </rPr>
      <t xml:space="preserve"> DMT =20Km</t>
    </r>
  </si>
  <si>
    <t>Limite SINAPI 03/2018 Onerado SC</t>
  </si>
  <si>
    <t>PAVIMENTAÇÃO COM LAJOTAS SEXTAVADAS RUA PALMAS TRECHO II</t>
  </si>
  <si>
    <t>2.10</t>
  </si>
  <si>
    <t>MACADAME - TRANSPORTE 20 KM</t>
  </si>
  <si>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</si>
  <si>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t>INS41899</t>
  </si>
  <si>
    <t>TxKM</t>
  </si>
  <si>
    <r>
      <t>FORNECIMENTO CONCRETO ASFÁLTICO COM ASFALTO POLÍMERO - FAIXA C - AREIA E BRITA COMERCIAIS (</t>
    </r>
    <r>
      <rPr>
        <b/>
        <sz val="11"/>
        <color rgb="FFFF0000"/>
        <rFont val="Arial"/>
        <family val="2"/>
      </rPr>
      <t>CBUQ</t>
    </r>
    <r>
      <rPr>
        <sz val="11"/>
        <rFont val="Arial"/>
        <family val="2"/>
      </rPr>
      <t>) EXCLUSIVE CAP E TRANSPORTE</t>
    </r>
  </si>
  <si>
    <r>
      <rPr>
        <sz val="11"/>
        <color rgb="FFFF0000"/>
        <rFont val="Arial"/>
        <family val="2"/>
      </rPr>
      <t>REGULARIZAÇÃO</t>
    </r>
    <r>
      <rPr>
        <sz val="11"/>
        <color theme="1"/>
        <rFont val="Arial"/>
        <family val="2"/>
      </rPr>
      <t xml:space="preserve"> E COMPACTAÇÃO DO SUB-LEITO ATÉ 20 CM</t>
    </r>
  </si>
  <si>
    <r>
      <t>EXECUÇÃO E COMPACTAÇÃO DE BASE E OU SUB BASE COM</t>
    </r>
    <r>
      <rPr>
        <b/>
        <sz val="11"/>
        <color rgb="FFFF0000"/>
        <rFont val="Arial"/>
        <family val="2"/>
      </rPr>
      <t xml:space="preserve"> MACADAME SECO</t>
    </r>
    <r>
      <rPr>
        <sz val="11"/>
        <rFont val="Arial"/>
        <family val="2"/>
      </rPr>
      <t xml:space="preserve"> - EXCLUSIVE ESCAVAÇÃO, CARGA E TRANSPORTE. AF_09/2017 -  ESPE. = 13 CM</t>
    </r>
  </si>
  <si>
    <r>
      <rPr>
        <b/>
        <sz val="11"/>
        <color rgb="FFFF0000"/>
        <rFont val="Arial"/>
        <family val="2"/>
      </rPr>
      <t xml:space="preserve">TRANSPORTE </t>
    </r>
    <r>
      <rPr>
        <sz val="11"/>
        <rFont val="Arial"/>
        <family val="2"/>
      </rPr>
      <t>COM CAMINHÃO BASCULANTE DE 10 M3, EM VIA URBANA PAVIMENTADA, DMT ATÉ 30 KM (UNIDADE: TXKM). AF_12/20166</t>
    </r>
  </si>
  <si>
    <t>SINAPI 95878</t>
  </si>
  <si>
    <t>LOCAL E DATA: Ararangua, 12 de Setembro de 2018</t>
  </si>
</sst>
</file>

<file path=xl/styles.xml><?xml version="1.0" encoding="utf-8"?>
<styleSheet xmlns="http://schemas.openxmlformats.org/spreadsheetml/2006/main">
  <numFmts count="9">
    <numFmt numFmtId="44" formatCode="_-&quot;R$&quot;\ * #,##0.00_-;\-&quot;R$&quot;\ * #,##0.00_-;_-&quot;R$&quot;\ * &quot;-&quot;??_-;_-@_-"/>
    <numFmt numFmtId="43" formatCode="_-* #,##0.00_-;\-* #,##0.00_-;_-* &quot;-&quot;??_-;_-@_-"/>
    <numFmt numFmtId="164" formatCode="_(* #,##0.00_);_(* \(#,##0.00\);_(* &quot;-&quot;??_);_(@_)"/>
    <numFmt numFmtId="165" formatCode="_(* #,##0.0000_);_(* \(#,##0.0000\);_(* &quot;-&quot;??_);_(@_)"/>
    <numFmt numFmtId="166" formatCode="_(&quot;R$&quot;* #,##0.00_);_(&quot;R$&quot;* \(#,##0.00\);_(&quot;R$&quot;* &quot;-&quot;??_);_(@_)"/>
    <numFmt numFmtId="167" formatCode="#,##0.0000;[Red]\-#,##0.0000"/>
    <numFmt numFmtId="168" formatCode="#,##0.0"/>
    <numFmt numFmtId="169" formatCode="&quot;R$&quot;\ #,##0.00"/>
    <numFmt numFmtId="170" formatCode="_-&quot;R$&quot;* #,##0.00_-;\-&quot;R$&quot;* #,##0.00_-;_-&quot;R$&quot;* &quot;-&quot;??_-;_-@_-"/>
  </numFmts>
  <fonts count="52">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20"/>
      <color rgb="FFFF0000"/>
      <name val="Arial"/>
      <family val="2"/>
    </font>
    <font>
      <sz val="11"/>
      <color theme="1"/>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9" tint="0.79998168889431442"/>
        <bgColor indexed="64"/>
      </patternFill>
    </fill>
    <fill>
      <patternFill patternType="solid">
        <fgColor rgb="FFFFF8E1"/>
        <bgColor indexed="64"/>
      </patternFill>
    </fill>
    <fill>
      <patternFill patternType="solid">
        <fgColor theme="0" tint="-4.9989318521683403E-2"/>
        <bgColor indexed="64"/>
      </patternFill>
    </fill>
  </fills>
  <borders count="71">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23">
    <xf numFmtId="0" fontId="0" fillId="0" borderId="0"/>
    <xf numFmtId="164" fontId="1" fillId="0" borderId="0" applyFont="0" applyFill="0" applyBorder="0" applyAlignment="0" applyProtection="0"/>
    <xf numFmtId="9" fontId="7"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7" fillId="0" borderId="0"/>
    <xf numFmtId="165" fontId="2" fillId="0" borderId="0" applyFont="0" applyFill="0" applyBorder="0" applyAlignment="0" applyProtection="0"/>
    <xf numFmtId="165"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6"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7"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7"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ont="0" applyFill="0" applyBorder="0" applyAlignment="0" applyProtection="0"/>
    <xf numFmtId="0" fontId="35" fillId="0" borderId="0" applyNumberFormat="0" applyFill="0" applyBorder="0" applyAlignment="0" applyProtection="0"/>
    <xf numFmtId="165" fontId="2" fillId="0" borderId="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398">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4" fontId="5" fillId="6" borderId="13" xfId="10" applyNumberFormat="1" applyFont="1" applyFill="1" applyBorder="1" applyAlignment="1" applyProtection="1">
      <alignment horizontal="centerContinuous" vertical="center" shrinkToFit="1"/>
      <protection locked="0"/>
    </xf>
    <xf numFmtId="164"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4" fontId="5" fillId="6" borderId="17" xfId="10" applyNumberFormat="1" applyFont="1" applyFill="1" applyBorder="1" applyAlignment="1" applyProtection="1">
      <alignment horizontal="centerContinuous" vertical="center" shrinkToFit="1"/>
      <protection locked="0"/>
    </xf>
    <xf numFmtId="164"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4"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4"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4"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4"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4" fontId="18" fillId="0" borderId="0" xfId="10" applyNumberFormat="1" applyFont="1" applyBorder="1" applyAlignment="1" applyProtection="1">
      <alignment horizontal="center"/>
    </xf>
    <xf numFmtId="164"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4" fontId="5" fillId="0" borderId="0" xfId="10" applyNumberFormat="1" applyFont="1" applyFill="1" applyBorder="1" applyAlignment="1" applyProtection="1">
      <alignment vertical="center"/>
    </xf>
    <xf numFmtId="164"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4"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4" fontId="18" fillId="0" borderId="0" xfId="10" applyNumberFormat="1" applyFont="1" applyFill="1" applyBorder="1" applyAlignment="1" applyProtection="1"/>
    <xf numFmtId="164" fontId="9" fillId="0" borderId="0" xfId="312" applyFont="1" applyProtection="1"/>
    <xf numFmtId="0" fontId="9" fillId="0" borderId="0" xfId="7" applyFont="1" applyProtection="1"/>
    <xf numFmtId="164"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8" fontId="5" fillId="0" borderId="45" xfId="313" applyNumberFormat="1" applyFont="1" applyBorder="1" applyAlignment="1" applyProtection="1">
      <alignment horizontal="right" vertical="center" shrinkToFit="1"/>
      <protection hidden="1"/>
    </xf>
    <xf numFmtId="168"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4" fontId="5" fillId="2" borderId="9" xfId="312" applyFont="1" applyFill="1" applyBorder="1" applyProtection="1"/>
    <xf numFmtId="164"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4"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4" fontId="5" fillId="2" borderId="0" xfId="312" applyFont="1" applyFill="1" applyBorder="1" applyProtection="1"/>
    <xf numFmtId="164"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4"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4"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4"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4" fontId="5" fillId="0" borderId="0" xfId="312" applyFont="1" applyBorder="1" applyAlignment="1" applyProtection="1"/>
    <xf numFmtId="164" fontId="5" fillId="0" borderId="0" xfId="312" applyFont="1" applyAlignment="1" applyProtection="1"/>
    <xf numFmtId="164" fontId="18" fillId="0" borderId="0" xfId="312" applyFont="1" applyBorder="1" applyAlignment="1" applyProtection="1"/>
    <xf numFmtId="164"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4"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165" fontId="8" fillId="4" borderId="8" xfId="4" applyNumberFormat="1" applyFont="1" applyFill="1" applyBorder="1" applyAlignment="1">
      <alignment horizontal="center" vertical="center"/>
    </xf>
    <xf numFmtId="164" fontId="8" fillId="0" borderId="8" xfId="4" applyFont="1" applyFill="1" applyBorder="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4" fontId="44" fillId="0" borderId="0" xfId="4" applyFont="1" applyFill="1" applyBorder="1" applyAlignment="1">
      <alignment vertical="center"/>
    </xf>
    <xf numFmtId="164" fontId="8" fillId="0" borderId="0" xfId="4" applyFont="1" applyFill="1" applyBorder="1" applyAlignment="1">
      <alignment vertical="center"/>
    </xf>
    <xf numFmtId="164"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4"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4" fontId="44" fillId="0" borderId="0" xfId="4" applyFont="1" applyFill="1" applyBorder="1" applyAlignment="1">
      <alignment vertical="center" wrapText="1"/>
    </xf>
    <xf numFmtId="164"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4" fontId="8" fillId="0" borderId="0" xfId="4" applyFont="1" applyFill="1" applyBorder="1" applyAlignment="1">
      <alignment horizontal="left" vertical="center"/>
    </xf>
    <xf numFmtId="164" fontId="44" fillId="0" borderId="0" xfId="4" applyFont="1" applyFill="1" applyBorder="1" applyAlignment="1">
      <alignment horizontal="right" vertical="center" wrapText="1"/>
    </xf>
    <xf numFmtId="164"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4" fontId="8" fillId="0" borderId="0" xfId="4" applyFont="1" applyFill="1" applyBorder="1" applyAlignment="1">
      <alignment horizontal="right" vertical="center"/>
    </xf>
    <xf numFmtId="0" fontId="44" fillId="0" borderId="0" xfId="3" applyNumberFormat="1" applyFont="1" applyFill="1" applyBorder="1" applyAlignment="1"/>
    <xf numFmtId="0" fontId="44" fillId="0" borderId="0" xfId="3" applyFont="1" applyFill="1" applyBorder="1" applyAlignment="1"/>
    <xf numFmtId="164" fontId="44" fillId="0" borderId="0" xfId="4" applyFont="1" applyFill="1" applyBorder="1" applyAlignment="1"/>
    <xf numFmtId="0" fontId="44" fillId="56" borderId="62" xfId="3" applyFont="1" applyFill="1" applyBorder="1" applyAlignment="1">
      <alignment vertical="center"/>
    </xf>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63"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57" borderId="65"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4" fontId="44" fillId="58" borderId="8" xfId="4" applyFont="1" applyFill="1" applyBorder="1" applyAlignment="1">
      <alignment horizontal="center" vertical="center" wrapText="1"/>
    </xf>
    <xf numFmtId="164" fontId="44" fillId="58" borderId="5" xfId="4" applyFont="1" applyFill="1" applyBorder="1" applyAlignment="1">
      <alignment horizontal="center" vertical="center" wrapText="1"/>
    </xf>
    <xf numFmtId="164" fontId="8" fillId="57" borderId="64"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4" fontId="44" fillId="0" borderId="8" xfId="4" applyFont="1" applyFill="1" applyBorder="1" applyAlignment="1">
      <alignment horizontal="center" vertical="center" wrapText="1"/>
    </xf>
    <xf numFmtId="164" fontId="44" fillId="0" borderId="8" xfId="1" applyFont="1" applyFill="1" applyBorder="1" applyAlignment="1">
      <alignment horizontal="center" vertical="center" wrapText="1"/>
    </xf>
    <xf numFmtId="164" fontId="44" fillId="0" borderId="8" xfId="4" applyFont="1" applyFill="1" applyBorder="1" applyAlignment="1">
      <alignment horizontal="right" vertical="center" wrapText="1"/>
    </xf>
    <xf numFmtId="164" fontId="44" fillId="0" borderId="57" xfId="4" applyFont="1" applyFill="1" applyBorder="1" applyAlignment="1">
      <alignment horizontal="right" vertical="center" wrapText="1"/>
    </xf>
    <xf numFmtId="164" fontId="8" fillId="0" borderId="66" xfId="4" applyFont="1" applyFill="1" applyBorder="1" applyAlignment="1">
      <alignment horizontal="center" vertical="center" wrapText="1"/>
    </xf>
    <xf numFmtId="0" fontId="44" fillId="0" borderId="0" xfId="3" applyFont="1" applyFill="1" applyAlignment="1">
      <alignment horizontal="center" vertical="center" wrapText="1"/>
    </xf>
    <xf numFmtId="164" fontId="44" fillId="3" borderId="8" xfId="4" applyFont="1" applyFill="1" applyBorder="1" applyAlignment="1">
      <alignment horizontal="right" vertical="center" wrapText="1"/>
    </xf>
    <xf numFmtId="164" fontId="44" fillId="3" borderId="57" xfId="4" applyFont="1" applyFill="1" applyBorder="1" applyAlignment="1">
      <alignment horizontal="right" vertical="center" wrapText="1"/>
    </xf>
    <xf numFmtId="164"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4" fontId="8" fillId="59" borderId="8" xfId="4" applyFont="1" applyFill="1" applyBorder="1" applyAlignment="1">
      <alignment horizontal="center" vertical="center" wrapText="1"/>
    </xf>
    <xf numFmtId="164" fontId="8" fillId="0" borderId="8" xfId="1" applyFont="1" applyFill="1" applyBorder="1" applyAlignment="1">
      <alignment horizontal="center" vertical="center" wrapText="1"/>
    </xf>
    <xf numFmtId="164" fontId="8" fillId="0" borderId="57" xfId="4" applyFont="1" applyFill="1" applyBorder="1" applyAlignment="1">
      <alignment horizontal="right" vertical="center" wrapText="1"/>
    </xf>
    <xf numFmtId="164" fontId="8" fillId="0" borderId="8" xfId="4" applyFont="1" applyFill="1" applyBorder="1" applyAlignment="1">
      <alignment horizontal="right" vertical="center" wrapText="1"/>
    </xf>
    <xf numFmtId="164"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164" fontId="8" fillId="0" borderId="57" xfId="4" applyFont="1" applyFill="1" applyBorder="1" applyAlignment="1">
      <alignment horizontal="center" vertical="center" wrapText="1"/>
    </xf>
    <xf numFmtId="0" fontId="48" fillId="0" borderId="8" xfId="3" applyFont="1" applyFill="1" applyBorder="1" applyAlignment="1">
      <alignment horizontal="left" vertical="center" wrapText="1"/>
    </xf>
    <xf numFmtId="0" fontId="48" fillId="0" borderId="8" xfId="3" applyNumberFormat="1" applyFont="1" applyFill="1" applyBorder="1" applyAlignment="1">
      <alignment horizontal="center" vertical="center" wrapText="1"/>
    </xf>
    <xf numFmtId="164" fontId="8" fillId="0" borderId="7" xfId="4" applyFont="1" applyFill="1" applyBorder="1" applyAlignment="1">
      <alignment horizontal="center" vertical="center" wrapText="1"/>
    </xf>
    <xf numFmtId="164" fontId="44" fillId="0" borderId="57" xfId="4" applyFont="1" applyFill="1" applyBorder="1" applyAlignment="1">
      <alignment horizontal="center" vertical="center" wrapText="1"/>
    </xf>
    <xf numFmtId="0" fontId="49" fillId="0" borderId="0" xfId="0" applyFont="1"/>
    <xf numFmtId="0" fontId="8" fillId="0" borderId="44" xfId="0" applyFont="1" applyFill="1" applyBorder="1" applyAlignment="1" applyProtection="1">
      <alignment horizontal="center" vertical="center"/>
      <protection locked="0"/>
    </xf>
    <xf numFmtId="164" fontId="44" fillId="3" borderId="58" xfId="4" applyFont="1" applyFill="1" applyBorder="1" applyAlignment="1">
      <alignment horizontal="right" vertical="center" wrapText="1"/>
    </xf>
    <xf numFmtId="164" fontId="44" fillId="3" borderId="59" xfId="4" applyFont="1" applyFill="1" applyBorder="1" applyAlignment="1">
      <alignment horizontal="right" vertical="center" wrapText="1"/>
    </xf>
    <xf numFmtId="164"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69" fontId="44" fillId="0" borderId="0" xfId="3" applyNumberFormat="1" applyFont="1" applyFill="1" applyBorder="1" applyAlignment="1">
      <alignment vertical="center"/>
    </xf>
    <xf numFmtId="0" fontId="44" fillId="0" borderId="0" xfId="3" applyFont="1" applyFill="1" applyBorder="1" applyAlignment="1">
      <alignment horizontal="center"/>
    </xf>
    <xf numFmtId="170"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8" fillId="0" borderId="0" xfId="3" applyNumberFormat="1" applyFont="1" applyFill="1"/>
    <xf numFmtId="0" fontId="44" fillId="0" borderId="0" xfId="3" applyFont="1" applyFill="1"/>
    <xf numFmtId="164" fontId="8" fillId="0" borderId="67" xfId="4" applyFont="1" applyFill="1" applyBorder="1" applyAlignment="1">
      <alignment horizontal="center" vertical="center" wrapText="1"/>
    </xf>
    <xf numFmtId="164" fontId="8" fillId="3" borderId="64" xfId="4" applyFont="1" applyFill="1" applyBorder="1" applyAlignment="1">
      <alignment horizontal="right" vertical="center" wrapText="1"/>
    </xf>
    <xf numFmtId="164" fontId="8" fillId="0" borderId="67" xfId="4" applyFont="1" applyFill="1" applyBorder="1" applyAlignment="1">
      <alignment horizontal="right" vertical="center" wrapText="1"/>
    </xf>
    <xf numFmtId="164" fontId="8" fillId="3" borderId="68" xfId="4" applyFont="1" applyFill="1" applyBorder="1" applyAlignment="1">
      <alignment horizontal="right" vertical="center" wrapText="1"/>
    </xf>
    <xf numFmtId="164" fontId="8" fillId="0" borderId="69" xfId="4" applyFont="1" applyFill="1" applyBorder="1" applyAlignment="1">
      <alignment horizontal="right" vertical="center" wrapText="1"/>
    </xf>
    <xf numFmtId="164" fontId="8" fillId="0" borderId="69" xfId="4" applyFont="1" applyFill="1" applyBorder="1" applyAlignment="1">
      <alignment horizontal="center" vertical="center" wrapText="1"/>
    </xf>
    <xf numFmtId="164" fontId="8" fillId="3" borderId="70" xfId="4" applyFont="1" applyFill="1" applyBorder="1" applyAlignment="1">
      <alignment horizontal="right" vertical="center" wrapText="1"/>
    </xf>
    <xf numFmtId="0" fontId="50" fillId="0" borderId="0" xfId="3" applyFont="1" applyFill="1" applyBorder="1" applyAlignment="1">
      <alignment vertical="center" wrapText="1"/>
    </xf>
    <xf numFmtId="0" fontId="8" fillId="0" borderId="37" xfId="0" applyFont="1" applyFill="1" applyBorder="1" applyAlignment="1" applyProtection="1">
      <alignment horizontal="center" vertical="center"/>
      <protection locked="0"/>
    </xf>
    <xf numFmtId="164" fontId="48" fillId="60" borderId="8" xfId="4" applyFont="1" applyFill="1" applyBorder="1" applyAlignment="1">
      <alignment horizontal="right" vertical="center" wrapText="1"/>
    </xf>
    <xf numFmtId="164" fontId="8" fillId="0" borderId="5" xfId="4" applyFont="1" applyFill="1" applyBorder="1" applyAlignment="1">
      <alignment horizontal="right" vertical="center" wrapText="1"/>
    </xf>
    <xf numFmtId="164" fontId="48" fillId="59" borderId="8" xfId="4" applyFont="1" applyFill="1" applyBorder="1" applyAlignment="1">
      <alignment horizontal="center" vertical="center" wrapText="1"/>
    </xf>
    <xf numFmtId="164" fontId="48" fillId="0" borderId="8" xfId="4" applyFont="1" applyFill="1" applyBorder="1" applyAlignment="1">
      <alignment horizontal="center" vertical="center" wrapText="1"/>
    </xf>
    <xf numFmtId="164" fontId="48" fillId="0" borderId="8" xfId="1" applyFont="1" applyFill="1" applyBorder="1" applyAlignment="1">
      <alignment horizontal="center" vertical="center" wrapText="1"/>
    </xf>
    <xf numFmtId="0" fontId="48" fillId="0" borderId="37" xfId="3" applyNumberFormat="1" applyFont="1" applyFill="1" applyBorder="1" applyAlignment="1">
      <alignment horizontal="center" vertical="center" wrapText="1"/>
    </xf>
    <xf numFmtId="164" fontId="47" fillId="60" borderId="8" xfId="4" applyFont="1" applyFill="1" applyBorder="1" applyAlignment="1">
      <alignment horizontal="right" vertical="center" wrapText="1"/>
    </xf>
    <xf numFmtId="164" fontId="48" fillId="61" borderId="57" xfId="4" applyFont="1" applyFill="1" applyBorder="1" applyAlignment="1">
      <alignment horizontal="right" vertical="center" wrapText="1"/>
    </xf>
    <xf numFmtId="164" fontId="48" fillId="61" borderId="8" xfId="4" applyFont="1" applyFill="1" applyBorder="1" applyAlignment="1">
      <alignment horizontal="right" vertical="center" wrapText="1"/>
    </xf>
    <xf numFmtId="0" fontId="51" fillId="0" borderId="8" xfId="3" applyFont="1" applyFill="1" applyBorder="1" applyAlignment="1">
      <alignment horizontal="left" vertical="center" wrapText="1"/>
    </xf>
    <xf numFmtId="164" fontId="48" fillId="60" borderId="57" xfId="4" applyFont="1" applyFill="1" applyBorder="1" applyAlignment="1">
      <alignment horizontal="right" vertical="center" wrapText="1"/>
    </xf>
    <xf numFmtId="164" fontId="48" fillId="60" borderId="8" xfId="4" applyFont="1" applyFill="1" applyBorder="1" applyAlignment="1">
      <alignment horizontal="center" vertical="center" wrapText="1"/>
    </xf>
    <xf numFmtId="164" fontId="48" fillId="60" borderId="54" xfId="4" applyFont="1" applyFill="1" applyBorder="1" applyAlignment="1">
      <alignment horizontal="center" vertical="center" wrapText="1"/>
    </xf>
    <xf numFmtId="4" fontId="8" fillId="0" borderId="0" xfId="3" applyNumberFormat="1" applyFont="1" applyFill="1" applyBorder="1" applyAlignment="1">
      <alignment horizontal="left" vertical="center" wrapText="1"/>
    </xf>
    <xf numFmtId="0" fontId="44" fillId="62" borderId="5" xfId="3" applyFont="1" applyFill="1" applyBorder="1" applyAlignment="1">
      <alignment horizontal="center" vertical="center"/>
    </xf>
    <xf numFmtId="0" fontId="44" fillId="62" borderId="6" xfId="3" applyFont="1" applyFill="1" applyBorder="1" applyAlignment="1">
      <alignment horizontal="center" vertical="center"/>
    </xf>
    <xf numFmtId="0" fontId="44" fillId="62" borderId="7" xfId="3" applyFont="1" applyFill="1" applyBorder="1" applyAlignment="1">
      <alignment horizontal="center" vertical="center"/>
    </xf>
    <xf numFmtId="0" fontId="44" fillId="62" borderId="5" xfId="3" applyFont="1" applyFill="1" applyBorder="1" applyAlignment="1">
      <alignment horizontal="center" vertical="center" wrapText="1"/>
    </xf>
    <xf numFmtId="164" fontId="44" fillId="62" borderId="6" xfId="4" applyFont="1" applyFill="1" applyBorder="1" applyAlignment="1">
      <alignment horizontal="center" vertical="center" wrapText="1"/>
    </xf>
    <xf numFmtId="164" fontId="44" fillId="62" borderId="7" xfId="4" applyFont="1" applyFill="1" applyBorder="1" applyAlignment="1">
      <alignment horizontal="center" vertical="center" wrapText="1"/>
    </xf>
    <xf numFmtId="49" fontId="44" fillId="62" borderId="8" xfId="3" applyNumberFormat="1" applyFont="1" applyFill="1" applyBorder="1" applyAlignment="1">
      <alignment horizontal="center" vertical="center" wrapText="1"/>
    </xf>
    <xf numFmtId="0" fontId="44" fillId="62" borderId="8" xfId="3" applyNumberFormat="1" applyFont="1" applyFill="1" applyBorder="1" applyAlignment="1">
      <alignment horizontal="center" vertical="center" wrapText="1"/>
    </xf>
    <xf numFmtId="0" fontId="44" fillId="62" borderId="8" xfId="3" applyFont="1" applyFill="1" applyBorder="1" applyAlignment="1">
      <alignment horizontal="left" vertical="center" wrapText="1"/>
    </xf>
    <xf numFmtId="0" fontId="44" fillId="62" borderId="8" xfId="3" applyFont="1" applyFill="1" applyBorder="1" applyAlignment="1">
      <alignment horizontal="center" vertical="center" wrapText="1"/>
    </xf>
    <xf numFmtId="164" fontId="44" fillId="62" borderId="8" xfId="4" applyFont="1" applyFill="1" applyBorder="1" applyAlignment="1">
      <alignment horizontal="center" vertical="center" wrapText="1"/>
    </xf>
    <xf numFmtId="164" fontId="44" fillId="62" borderId="8" xfId="1" applyFont="1" applyFill="1" applyBorder="1" applyAlignment="1">
      <alignment horizontal="center" vertical="center" wrapText="1"/>
    </xf>
    <xf numFmtId="0" fontId="44" fillId="62" borderId="2" xfId="3" applyNumberFormat="1" applyFont="1" applyFill="1" applyBorder="1" applyAlignment="1">
      <alignment horizontal="center" vertical="center" wrapText="1"/>
    </xf>
    <xf numFmtId="0" fontId="44" fillId="62" borderId="4" xfId="3" applyNumberFormat="1" applyFont="1" applyFill="1" applyBorder="1" applyAlignment="1">
      <alignment horizontal="center" vertical="center" wrapText="1"/>
    </xf>
    <xf numFmtId="0" fontId="44" fillId="62" borderId="2" xfId="3" applyFont="1" applyFill="1" applyBorder="1" applyAlignment="1">
      <alignment horizontal="center" vertical="center" wrapText="1"/>
    </xf>
    <xf numFmtId="0" fontId="44" fillId="62" borderId="4" xfId="3" applyFont="1" applyFill="1" applyBorder="1" applyAlignment="1">
      <alignment horizontal="center" vertical="center" wrapText="1"/>
    </xf>
    <xf numFmtId="0" fontId="44" fillId="62" borderId="1" xfId="3" applyFont="1" applyFill="1" applyBorder="1" applyAlignment="1">
      <alignment horizontal="center" vertical="center" wrapText="1"/>
    </xf>
    <xf numFmtId="0" fontId="44" fillId="62" borderId="3" xfId="3" applyFont="1" applyFill="1" applyBorder="1" applyAlignment="1">
      <alignment horizontal="center" vertical="center" wrapText="1"/>
    </xf>
    <xf numFmtId="0" fontId="44" fillId="62" borderId="8"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y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xfId="1" builtinId="3"/>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640">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_avan&#231;ar%20cidades%202018/JARDIM%20DAS%20AVENENIDA%20RETIFICA&#199;&#195;O%20ASFALTO%201.03.2018/DAS%20PALMAS%20RUA%20Trecho%2002%20Asfalto/RUA%20DAS%20PALMAS%20Trecho%20Asfalto%20trecho%20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UA%20alagoas%20ASFALTO%2005%20com%20redu&#231;&#227;o%20do%20sinapi.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sheetData sheetId="1"/>
      <sheetData sheetId="2">
        <row r="8">
          <cell r="G8">
            <v>254.86900000000003</v>
          </cell>
        </row>
        <row r="10">
          <cell r="G10">
            <v>14.654967500000001</v>
          </cell>
        </row>
        <row r="11">
          <cell r="G11">
            <v>661.84</v>
          </cell>
        </row>
        <row r="12">
          <cell r="G12">
            <v>266.51845000000003</v>
          </cell>
        </row>
        <row r="14">
          <cell r="G14">
            <v>358.63114999999999</v>
          </cell>
        </row>
        <row r="16">
          <cell r="G16">
            <v>2548.69</v>
          </cell>
        </row>
        <row r="17">
          <cell r="G17">
            <v>2548.69</v>
          </cell>
        </row>
        <row r="19">
          <cell r="G19">
            <v>2767.8546999999999</v>
          </cell>
        </row>
      </sheetData>
      <sheetData sheetId="3">
        <row r="4">
          <cell r="E4">
            <v>20</v>
          </cell>
        </row>
        <row r="5">
          <cell r="E5">
            <v>11</v>
          </cell>
        </row>
        <row r="10">
          <cell r="E10">
            <v>100</v>
          </cell>
        </row>
        <row r="11">
          <cell r="E11">
            <v>302</v>
          </cell>
        </row>
        <row r="12">
          <cell r="E12">
            <v>0</v>
          </cell>
        </row>
        <row r="13">
          <cell r="E13">
            <v>0</v>
          </cell>
        </row>
        <row r="14">
          <cell r="E14">
            <v>0</v>
          </cell>
        </row>
        <row r="15">
          <cell r="E15">
            <v>0</v>
          </cell>
        </row>
        <row r="19">
          <cell r="H19">
            <v>545.84</v>
          </cell>
          <cell r="I19">
            <v>443.23926661536382</v>
          </cell>
        </row>
      </sheetData>
      <sheetData sheetId="4"/>
      <sheetData sheetId="5">
        <row r="15">
          <cell r="G15">
            <v>57.38966666666667</v>
          </cell>
        </row>
        <row r="16">
          <cell r="G16">
            <v>2</v>
          </cell>
        </row>
        <row r="17">
          <cell r="G17">
            <v>10</v>
          </cell>
        </row>
        <row r="18">
          <cell r="G18">
            <v>1</v>
          </cell>
        </row>
        <row r="19">
          <cell r="G19">
            <v>2</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ORÇAMENTO"/>
      <sheetName val="QCI"/>
      <sheetName val="Cronograma"/>
    </sheetNames>
    <sheetDataSet>
      <sheetData sheetId="0">
        <row r="16">
          <cell r="U16">
            <v>5.57</v>
          </cell>
        </row>
        <row r="17">
          <cell r="U17">
            <v>13.05</v>
          </cell>
        </row>
        <row r="18">
          <cell r="U18">
            <v>79.16</v>
          </cell>
        </row>
        <row r="19">
          <cell r="U19">
            <v>31.25</v>
          </cell>
        </row>
        <row r="20">
          <cell r="U20">
            <v>40.03</v>
          </cell>
        </row>
        <row r="21">
          <cell r="U21">
            <v>48.7</v>
          </cell>
        </row>
        <row r="22">
          <cell r="U22">
            <v>57.87</v>
          </cell>
        </row>
        <row r="23">
          <cell r="U23">
            <v>77.36</v>
          </cell>
        </row>
        <row r="24">
          <cell r="U24">
            <v>100.44</v>
          </cell>
        </row>
        <row r="25">
          <cell r="U25">
            <v>29.43</v>
          </cell>
        </row>
        <row r="26">
          <cell r="U26">
            <v>38.9</v>
          </cell>
        </row>
        <row r="27">
          <cell r="U27">
            <v>56.36</v>
          </cell>
        </row>
        <row r="28">
          <cell r="U28">
            <v>71.819999999999993</v>
          </cell>
        </row>
        <row r="29">
          <cell r="U29">
            <v>130.52000000000001</v>
          </cell>
        </row>
        <row r="30">
          <cell r="U30">
            <v>179.15</v>
          </cell>
        </row>
        <row r="31">
          <cell r="U31">
            <v>777.36</v>
          </cell>
        </row>
        <row r="32">
          <cell r="U32">
            <v>810.37</v>
          </cell>
        </row>
        <row r="33">
          <cell r="U33">
            <v>5.43</v>
          </cell>
        </row>
        <row r="34">
          <cell r="U34">
            <v>1433.02</v>
          </cell>
        </row>
        <row r="35">
          <cell r="U35">
            <v>1433.02</v>
          </cell>
        </row>
        <row r="38">
          <cell r="U38">
            <v>1.22</v>
          </cell>
        </row>
        <row r="39">
          <cell r="U39">
            <v>95.61</v>
          </cell>
        </row>
        <row r="40">
          <cell r="U40">
            <v>0.72</v>
          </cell>
        </row>
        <row r="41">
          <cell r="U41">
            <v>105.78</v>
          </cell>
        </row>
        <row r="42">
          <cell r="U42">
            <v>0.72</v>
          </cell>
        </row>
        <row r="43">
          <cell r="U43">
            <v>4.24</v>
          </cell>
        </row>
        <row r="44">
          <cell r="U44">
            <v>2.5</v>
          </cell>
        </row>
        <row r="45">
          <cell r="U45">
            <v>1966.69</v>
          </cell>
        </row>
        <row r="46">
          <cell r="U46">
            <v>108.6</v>
          </cell>
        </row>
        <row r="47">
          <cell r="U47">
            <v>0.68</v>
          </cell>
        </row>
        <row r="48">
          <cell r="U48">
            <v>33.69</v>
          </cell>
        </row>
        <row r="49">
          <cell r="U49">
            <v>31</v>
          </cell>
        </row>
        <row r="52">
          <cell r="U52">
            <v>248.59</v>
          </cell>
        </row>
        <row r="53">
          <cell r="U53">
            <v>292.94</v>
          </cell>
        </row>
        <row r="54">
          <cell r="U54">
            <v>234.4</v>
          </cell>
        </row>
        <row r="55">
          <cell r="U55">
            <v>88.93</v>
          </cell>
        </row>
        <row r="56">
          <cell r="U56">
            <v>320.81</v>
          </cell>
        </row>
        <row r="57">
          <cell r="U57">
            <v>241.21</v>
          </cell>
        </row>
        <row r="58">
          <cell r="U58">
            <v>20.329999999999998</v>
          </cell>
        </row>
        <row r="60">
          <cell r="U60">
            <v>0.44</v>
          </cell>
        </row>
        <row r="61">
          <cell r="U61">
            <v>100.37</v>
          </cell>
        </row>
      </sheetData>
      <sheetData sheetId="1"/>
      <sheetData sheetId="2"/>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Plan1"/>
  <dimension ref="A1:Z77"/>
  <sheetViews>
    <sheetView zoomScale="70" zoomScaleNormal="70" workbookViewId="0">
      <selection activeCell="A71" sqref="A71"/>
    </sheetView>
  </sheetViews>
  <sheetFormatPr defaultColWidth="9.140625" defaultRowHeight="12.75"/>
  <cols>
    <col min="1" max="1" width="8.42578125" style="11" customWidth="1"/>
    <col min="2" max="2" width="8.42578125" style="7" customWidth="1"/>
    <col min="3" max="3" width="55.42578125" style="7" customWidth="1"/>
    <col min="4" max="4" width="7.28515625" style="7" customWidth="1"/>
    <col min="5" max="5" width="16.42578125" style="7" customWidth="1"/>
    <col min="6" max="6" width="12.7109375" style="7" customWidth="1"/>
    <col min="7" max="7" width="8.28515625" style="7" customWidth="1"/>
    <col min="8" max="8" width="12.7109375" style="7" customWidth="1"/>
    <col min="9" max="9" width="18.28515625" style="7" customWidth="1"/>
    <col min="10" max="10" width="18" style="7" customWidth="1"/>
    <col min="11" max="11" width="21.5703125" style="7" customWidth="1"/>
    <col min="12" max="12" width="3" style="7" customWidth="1"/>
    <col min="13" max="13" width="13.140625" style="7" bestFit="1" customWidth="1"/>
    <col min="14" max="14" width="11.42578125" style="7" customWidth="1"/>
    <col min="15" max="15" width="9.5703125" style="7" customWidth="1"/>
    <col min="16" max="16" width="14" style="12" customWidth="1"/>
    <col min="17" max="17" width="9.140625" style="7"/>
    <col min="18" max="18" width="12.7109375" style="7" customWidth="1"/>
    <col min="19" max="19" width="10.7109375" style="7" bestFit="1" customWidth="1"/>
    <col min="20" max="20" width="9.42578125" style="7" bestFit="1" customWidth="1"/>
    <col min="21" max="21" width="12.7109375" style="7" customWidth="1"/>
    <col min="22" max="16384" width="9.140625" style="7"/>
  </cols>
  <sheetData>
    <row r="1" spans="1:24" s="3" customFormat="1" ht="6" customHeight="1">
      <c r="A1" s="2"/>
      <c r="P1" s="1"/>
    </row>
    <row r="2" spans="1:24" s="4" customFormat="1" ht="15">
      <c r="A2" s="244" t="s">
        <v>0</v>
      </c>
      <c r="B2" s="245"/>
      <c r="C2" s="246" t="s">
        <v>24</v>
      </c>
      <c r="D2" s="247"/>
      <c r="E2" s="248" t="s">
        <v>27</v>
      </c>
      <c r="F2" s="249"/>
      <c r="G2" s="248"/>
      <c r="H2" s="249"/>
      <c r="I2" s="250"/>
      <c r="J2" s="251"/>
      <c r="K2" s="246"/>
      <c r="L2" s="246"/>
      <c r="M2" s="246"/>
      <c r="N2" s="246"/>
      <c r="O2" s="246"/>
      <c r="P2" s="246"/>
      <c r="Q2" s="252"/>
      <c r="R2" s="252"/>
      <c r="S2" s="249"/>
      <c r="T2" s="253"/>
      <c r="U2" s="248"/>
      <c r="V2" s="253"/>
      <c r="W2" s="253"/>
      <c r="X2" s="253"/>
    </row>
    <row r="3" spans="1:24" s="4" customFormat="1" ht="28.5">
      <c r="A3" s="244" t="s">
        <v>2</v>
      </c>
      <c r="B3" s="245"/>
      <c r="C3" s="246" t="s">
        <v>246</v>
      </c>
      <c r="D3" s="247"/>
      <c r="E3" s="248" t="s">
        <v>1</v>
      </c>
      <c r="F3" s="249" t="s">
        <v>28</v>
      </c>
      <c r="G3" s="248"/>
      <c r="H3" s="247"/>
      <c r="I3" s="249"/>
      <c r="J3" s="245"/>
      <c r="K3" s="246"/>
      <c r="L3" s="246"/>
      <c r="M3" s="246"/>
      <c r="N3" s="246"/>
      <c r="O3" s="246"/>
      <c r="P3" s="246"/>
      <c r="Q3" s="252"/>
      <c r="R3" s="252"/>
      <c r="S3" s="249"/>
      <c r="T3" s="253"/>
      <c r="U3" s="248"/>
      <c r="V3" s="253"/>
      <c r="W3" s="253"/>
      <c r="X3" s="253"/>
    </row>
    <row r="4" spans="1:24" s="4" customFormat="1" ht="26.25">
      <c r="A4" s="244" t="s">
        <v>3</v>
      </c>
      <c r="B4" s="245"/>
      <c r="C4" s="337" t="s">
        <v>276</v>
      </c>
      <c r="D4" s="254"/>
      <c r="E4" s="248" t="s">
        <v>29</v>
      </c>
      <c r="F4" s="249" t="s">
        <v>168</v>
      </c>
      <c r="G4" s="248"/>
      <c r="H4" s="249"/>
      <c r="I4" s="249"/>
      <c r="J4" s="245"/>
      <c r="K4" s="246"/>
      <c r="L4" s="246"/>
      <c r="M4" s="246"/>
      <c r="N4" s="246"/>
      <c r="O4" s="246"/>
      <c r="P4" s="246"/>
      <c r="Q4" s="252"/>
      <c r="R4" s="252"/>
      <c r="S4" s="249"/>
      <c r="T4" s="253"/>
      <c r="U4" s="249"/>
      <c r="V4" s="253"/>
      <c r="W4" s="253"/>
      <c r="X4" s="253"/>
    </row>
    <row r="5" spans="1:24" s="4" customFormat="1" ht="42.75">
      <c r="A5" s="244" t="s">
        <v>4</v>
      </c>
      <c r="B5" s="245"/>
      <c r="C5" s="255" t="s">
        <v>244</v>
      </c>
      <c r="D5" s="246"/>
      <c r="E5" s="248" t="s">
        <v>30</v>
      </c>
      <c r="F5" s="249" t="s">
        <v>169</v>
      </c>
      <c r="G5" s="248"/>
      <c r="H5" s="247"/>
      <c r="I5" s="249"/>
      <c r="J5" s="256"/>
      <c r="K5" s="246"/>
      <c r="L5" s="246"/>
      <c r="M5" s="246"/>
      <c r="N5" s="246"/>
      <c r="O5" s="246"/>
      <c r="P5" s="246"/>
      <c r="Q5" s="252"/>
      <c r="R5" s="252"/>
      <c r="S5" s="249"/>
      <c r="T5" s="253"/>
      <c r="U5" s="249"/>
      <c r="V5" s="253"/>
      <c r="W5" s="253"/>
      <c r="X5" s="253"/>
    </row>
    <row r="6" spans="1:24" s="4" customFormat="1" ht="15">
      <c r="A6" s="244" t="s">
        <v>5</v>
      </c>
      <c r="B6" s="245"/>
      <c r="C6" s="257" t="s">
        <v>25</v>
      </c>
      <c r="D6" s="247"/>
      <c r="E6" s="253"/>
      <c r="F6" s="258"/>
      <c r="G6" s="258"/>
      <c r="H6" s="249"/>
      <c r="I6" s="249"/>
      <c r="J6" s="256"/>
      <c r="K6" s="255"/>
      <c r="L6" s="255"/>
      <c r="M6" s="255"/>
      <c r="N6" s="255"/>
      <c r="O6" s="255"/>
      <c r="P6" s="255"/>
      <c r="Q6" s="252"/>
      <c r="R6" s="252"/>
      <c r="S6" s="249"/>
      <c r="T6" s="253"/>
      <c r="U6" s="259"/>
      <c r="V6" s="253"/>
      <c r="W6" s="253"/>
      <c r="X6" s="253"/>
    </row>
    <row r="7" spans="1:24" s="4" customFormat="1" ht="15">
      <c r="A7" s="260" t="s">
        <v>6</v>
      </c>
      <c r="B7" s="261"/>
      <c r="C7" s="262" t="s">
        <v>26</v>
      </c>
      <c r="D7" s="256"/>
      <c r="E7" s="258"/>
      <c r="F7" s="258"/>
      <c r="G7" s="258"/>
      <c r="H7" s="263"/>
      <c r="I7" s="263"/>
      <c r="J7" s="251"/>
      <c r="K7" s="257"/>
      <c r="L7" s="255"/>
      <c r="M7" s="255"/>
      <c r="N7" s="255"/>
      <c r="O7" s="255"/>
      <c r="P7" s="255"/>
      <c r="Q7" s="264"/>
      <c r="R7" s="264"/>
      <c r="S7" s="259"/>
      <c r="T7" s="253"/>
      <c r="U7" s="259"/>
      <c r="V7" s="253"/>
      <c r="W7" s="253"/>
      <c r="X7" s="253"/>
    </row>
    <row r="8" spans="1:24" s="4" customFormat="1" ht="15">
      <c r="A8" s="244"/>
      <c r="B8" s="245"/>
      <c r="C8" s="5"/>
      <c r="D8" s="256"/>
      <c r="E8" s="253"/>
      <c r="F8" s="253"/>
      <c r="G8" s="253"/>
      <c r="H8" s="253"/>
      <c r="I8" s="265"/>
      <c r="J8" s="251"/>
      <c r="K8" s="5"/>
      <c r="L8" s="255"/>
      <c r="M8" s="255"/>
      <c r="N8" s="255"/>
      <c r="O8" s="255"/>
      <c r="P8" s="255"/>
      <c r="Q8" s="266"/>
      <c r="R8" s="266"/>
      <c r="S8" s="253"/>
      <c r="T8" s="253"/>
      <c r="U8" s="253"/>
      <c r="V8" s="253"/>
      <c r="W8" s="253"/>
      <c r="X8" s="253"/>
    </row>
    <row r="9" spans="1:24" s="6" customFormat="1" ht="44.25" customHeight="1">
      <c r="A9" s="244"/>
      <c r="B9" s="245"/>
      <c r="C9" s="267"/>
      <c r="D9" s="256" t="s">
        <v>170</v>
      </c>
      <c r="E9" s="268"/>
      <c r="F9" s="268"/>
      <c r="G9" s="268"/>
      <c r="H9" s="268"/>
      <c r="I9" s="265"/>
      <c r="J9" s="269"/>
      <c r="K9" s="267"/>
      <c r="L9" s="255"/>
      <c r="M9" s="255"/>
      <c r="N9" s="255"/>
      <c r="O9" s="255"/>
      <c r="P9" s="255"/>
      <c r="Q9" s="270"/>
      <c r="R9" s="270"/>
      <c r="S9" s="253"/>
      <c r="T9" s="268"/>
      <c r="U9" s="239" t="s">
        <v>31</v>
      </c>
      <c r="V9" s="268"/>
      <c r="W9" s="268"/>
      <c r="X9" s="268"/>
    </row>
    <row r="10" spans="1:24" s="4" customFormat="1" ht="26.25" customHeight="1">
      <c r="A10" s="271"/>
      <c r="B10" s="5"/>
      <c r="C10" s="272"/>
      <c r="D10" s="251"/>
      <c r="E10" s="250"/>
      <c r="F10" s="250"/>
      <c r="G10" s="250"/>
      <c r="H10" s="263"/>
      <c r="I10" s="263"/>
      <c r="J10" s="251"/>
      <c r="K10" s="272"/>
      <c r="L10" s="255"/>
      <c r="M10" s="255"/>
      <c r="N10" s="255"/>
      <c r="O10" s="255"/>
      <c r="P10" s="255"/>
      <c r="Q10" s="273"/>
      <c r="R10" s="273"/>
      <c r="S10" s="250"/>
      <c r="T10" s="253"/>
      <c r="U10" s="242">
        <f>[1]Plan1!$H$7</f>
        <v>0.8</v>
      </c>
      <c r="V10" s="253"/>
      <c r="W10" s="253"/>
      <c r="X10" s="253"/>
    </row>
    <row r="11" spans="1:24" s="4" customFormat="1" ht="12.75" customHeight="1" thickBot="1">
      <c r="A11" s="274"/>
      <c r="B11" s="275"/>
      <c r="C11" s="275"/>
      <c r="D11" s="275"/>
      <c r="E11" s="276"/>
      <c r="F11" s="276"/>
      <c r="G11" s="276"/>
      <c r="H11" s="276"/>
      <c r="I11" s="276"/>
      <c r="J11" s="275"/>
      <c r="K11" s="275"/>
      <c r="L11" s="255"/>
      <c r="M11" s="277"/>
      <c r="N11" s="278"/>
      <c r="O11" s="278"/>
      <c r="P11" s="278"/>
      <c r="Q11" s="278"/>
      <c r="R11" s="278"/>
      <c r="S11" s="279"/>
      <c r="T11" s="253"/>
      <c r="U11" s="276"/>
      <c r="V11" s="253"/>
      <c r="W11" s="253"/>
      <c r="X11" s="253"/>
    </row>
    <row r="12" spans="1:24" ht="15" customHeight="1" thickBot="1">
      <c r="A12" s="365" t="s">
        <v>7</v>
      </c>
      <c r="B12" s="367" t="s">
        <v>8</v>
      </c>
      <c r="C12" s="369" t="s">
        <v>9</v>
      </c>
      <c r="D12" s="353"/>
      <c r="E12" s="354"/>
      <c r="F12" s="354"/>
      <c r="G12" s="354" t="s">
        <v>10</v>
      </c>
      <c r="H12" s="354"/>
      <c r="I12" s="355"/>
      <c r="J12" s="367" t="s">
        <v>11</v>
      </c>
      <c r="K12" s="371" t="s">
        <v>23</v>
      </c>
      <c r="L12" s="255"/>
      <c r="M12" s="280"/>
      <c r="N12" s="281"/>
      <c r="O12" s="281"/>
      <c r="P12" s="281"/>
      <c r="Q12" s="281"/>
      <c r="R12" s="282"/>
      <c r="S12" s="283"/>
      <c r="T12" s="284"/>
      <c r="U12" s="285"/>
      <c r="V12" s="284"/>
      <c r="W12" s="284"/>
      <c r="X12" s="284"/>
    </row>
    <row r="13" spans="1:24" ht="44.25" customHeight="1" thickBot="1">
      <c r="A13" s="366"/>
      <c r="B13" s="368"/>
      <c r="C13" s="370"/>
      <c r="D13" s="356" t="s">
        <v>12</v>
      </c>
      <c r="E13" s="357" t="s">
        <v>13</v>
      </c>
      <c r="F13" s="357" t="s">
        <v>14</v>
      </c>
      <c r="G13" s="357" t="s">
        <v>15</v>
      </c>
      <c r="H13" s="357" t="s">
        <v>16</v>
      </c>
      <c r="I13" s="358" t="s">
        <v>17</v>
      </c>
      <c r="J13" s="368"/>
      <c r="K13" s="371"/>
      <c r="L13" s="255"/>
      <c r="M13" s="286" t="s">
        <v>270</v>
      </c>
      <c r="N13" s="286"/>
      <c r="O13" s="286"/>
      <c r="P13" s="286"/>
      <c r="Q13" s="286"/>
      <c r="R13" s="287"/>
      <c r="S13" s="288" t="s">
        <v>22</v>
      </c>
      <c r="T13" s="284"/>
      <c r="U13" s="239" t="s">
        <v>281</v>
      </c>
      <c r="V13" s="284"/>
      <c r="W13" s="284"/>
      <c r="X13" s="284"/>
    </row>
    <row r="14" spans="1:24" s="8" customFormat="1" ht="15">
      <c r="A14" s="289"/>
      <c r="B14" s="290"/>
      <c r="C14" s="291"/>
      <c r="D14" s="292"/>
      <c r="E14" s="293"/>
      <c r="F14" s="293"/>
      <c r="G14" s="294"/>
      <c r="H14" s="293"/>
      <c r="I14" s="293"/>
      <c r="J14" s="290"/>
      <c r="K14" s="291"/>
      <c r="L14" s="255"/>
      <c r="M14" s="295"/>
      <c r="N14" s="295"/>
      <c r="O14" s="295"/>
      <c r="P14" s="295"/>
      <c r="Q14" s="295"/>
      <c r="R14" s="296"/>
      <c r="S14" s="297"/>
      <c r="T14" s="298"/>
      <c r="U14" s="293"/>
      <c r="V14" s="298"/>
      <c r="W14" s="298"/>
      <c r="X14" s="298"/>
    </row>
    <row r="15" spans="1:24" s="8" customFormat="1" ht="15">
      <c r="A15" s="359"/>
      <c r="B15" s="360">
        <v>1</v>
      </c>
      <c r="C15" s="361" t="s">
        <v>20</v>
      </c>
      <c r="D15" s="362"/>
      <c r="E15" s="363"/>
      <c r="F15" s="363"/>
      <c r="G15" s="364"/>
      <c r="H15" s="363"/>
      <c r="I15" s="363">
        <f>SUM(I16:I35)</f>
        <v>63061.839170690524</v>
      </c>
      <c r="J15" s="360"/>
      <c r="K15" s="361"/>
      <c r="L15" s="255"/>
      <c r="M15" s="299"/>
      <c r="N15" s="299"/>
      <c r="O15" s="299"/>
      <c r="P15" s="299"/>
      <c r="Q15" s="299"/>
      <c r="R15" s="300"/>
      <c r="S15" s="301"/>
      <c r="T15" s="298"/>
      <c r="U15" s="239"/>
      <c r="V15" s="298"/>
      <c r="W15" s="298"/>
      <c r="X15" s="298"/>
    </row>
    <row r="16" spans="1:24" s="9" customFormat="1" ht="42.75">
      <c r="A16" s="302"/>
      <c r="B16" s="303" t="s">
        <v>18</v>
      </c>
      <c r="C16" s="304" t="s">
        <v>171</v>
      </c>
      <c r="D16" s="305" t="s">
        <v>172</v>
      </c>
      <c r="E16" s="306">
        <f>S16</f>
        <v>545.84</v>
      </c>
      <c r="F16" s="243">
        <f>U16*$U$10</f>
        <v>4.4560000000000004</v>
      </c>
      <c r="G16" s="307">
        <v>20</v>
      </c>
      <c r="H16" s="243">
        <f t="shared" ref="H16:H35" si="0">ROUND($F16*(1+$G16/100),2)</f>
        <v>5.35</v>
      </c>
      <c r="I16" s="243">
        <f t="shared" ref="I16:I35" si="1">$E16*$H16</f>
        <v>2920.2440000000001</v>
      </c>
      <c r="J16" s="303">
        <v>90106</v>
      </c>
      <c r="K16" s="304" t="s">
        <v>173</v>
      </c>
      <c r="L16" s="255"/>
      <c r="M16" s="346">
        <f>[2]DRENAGEM!$H$19</f>
        <v>545.84</v>
      </c>
      <c r="N16" s="309"/>
      <c r="O16" s="309"/>
      <c r="P16" s="309"/>
      <c r="Q16" s="309"/>
      <c r="R16" s="308"/>
      <c r="S16" s="310">
        <f>SUM(M16:R16)</f>
        <v>545.84</v>
      </c>
      <c r="T16" s="311"/>
      <c r="U16" s="243">
        <f>[3]ORÇAMENTO!$U$16:$U$61</f>
        <v>5.57</v>
      </c>
      <c r="V16" s="311"/>
      <c r="W16" s="311">
        <f t="shared" ref="W16:W23" si="2">E16*U16*1.2</f>
        <v>3648.3945600000002</v>
      </c>
      <c r="X16" s="311"/>
    </row>
    <row r="17" spans="1:24" s="9" customFormat="1" ht="57">
      <c r="A17" s="302"/>
      <c r="B17" s="303" t="s">
        <v>160</v>
      </c>
      <c r="C17" s="304" t="s">
        <v>174</v>
      </c>
      <c r="D17" s="305" t="s">
        <v>172</v>
      </c>
      <c r="E17" s="306">
        <f t="shared" ref="E17:E64" si="3">S17</f>
        <v>443.23926661536382</v>
      </c>
      <c r="F17" s="243">
        <f t="shared" ref="F17:F64" si="4">U17*$U$10</f>
        <v>10.440000000000001</v>
      </c>
      <c r="G17" s="307">
        <v>20</v>
      </c>
      <c r="H17" s="243">
        <f t="shared" si="0"/>
        <v>12.53</v>
      </c>
      <c r="I17" s="243">
        <f t="shared" si="1"/>
        <v>5553.7880106905086</v>
      </c>
      <c r="J17" s="303">
        <v>93379</v>
      </c>
      <c r="K17" s="304" t="s">
        <v>173</v>
      </c>
      <c r="L17" s="255"/>
      <c r="M17" s="346">
        <f>[2]DRENAGEM!$I$19</f>
        <v>443.23926661536382</v>
      </c>
      <c r="N17" s="309"/>
      <c r="O17" s="309"/>
      <c r="P17" s="309"/>
      <c r="Q17" s="309"/>
      <c r="R17" s="308"/>
      <c r="S17" s="312">
        <f t="shared" ref="S17:S33" si="5">SUM(M17:R17)</f>
        <v>443.23926661536382</v>
      </c>
      <c r="T17" s="311"/>
      <c r="U17" s="243">
        <f>[3]ORÇAMENTO!$U$16:$U$61</f>
        <v>13.05</v>
      </c>
      <c r="V17" s="311"/>
      <c r="W17" s="311">
        <f t="shared" si="2"/>
        <v>6941.126915196598</v>
      </c>
      <c r="X17" s="311"/>
    </row>
    <row r="18" spans="1:24" s="9" customFormat="1" ht="29.25">
      <c r="A18" s="302"/>
      <c r="B18" s="303" t="s">
        <v>161</v>
      </c>
      <c r="C18" s="304" t="s">
        <v>278</v>
      </c>
      <c r="D18" s="305" t="s">
        <v>172</v>
      </c>
      <c r="E18" s="306">
        <f t="shared" si="3"/>
        <v>15.100000000000001</v>
      </c>
      <c r="F18" s="243">
        <f t="shared" si="4"/>
        <v>63.328000000000003</v>
      </c>
      <c r="G18" s="307">
        <v>20</v>
      </c>
      <c r="H18" s="243">
        <f t="shared" si="0"/>
        <v>75.989999999999995</v>
      </c>
      <c r="I18" s="243">
        <f t="shared" si="1"/>
        <v>1147.4490000000001</v>
      </c>
      <c r="J18" s="290">
        <v>88549</v>
      </c>
      <c r="K18" s="304" t="s">
        <v>173</v>
      </c>
      <c r="L18" s="255"/>
      <c r="M18" s="350">
        <f>SUM(M20:M24)*0.1*0.5</f>
        <v>15.100000000000001</v>
      </c>
      <c r="N18" s="309"/>
      <c r="O18" s="309"/>
      <c r="P18" s="309"/>
      <c r="Q18" s="309"/>
      <c r="R18" s="308"/>
      <c r="S18" s="312">
        <f t="shared" si="5"/>
        <v>15.100000000000001</v>
      </c>
      <c r="T18" s="311"/>
      <c r="U18" s="243">
        <f>[3]ORÇAMENTO!$U$16:$U$61</f>
        <v>79.16</v>
      </c>
      <c r="V18" s="311"/>
      <c r="W18" s="311">
        <f t="shared" si="2"/>
        <v>1434.3792000000001</v>
      </c>
      <c r="X18" s="311"/>
    </row>
    <row r="19" spans="1:24" s="9" customFormat="1" ht="85.5">
      <c r="A19" s="302"/>
      <c r="B19" s="303" t="s">
        <v>162</v>
      </c>
      <c r="C19" s="304" t="s">
        <v>247</v>
      </c>
      <c r="D19" s="305" t="s">
        <v>175</v>
      </c>
      <c r="E19" s="306">
        <f t="shared" si="3"/>
        <v>100</v>
      </c>
      <c r="F19" s="243">
        <f t="shared" si="4"/>
        <v>25</v>
      </c>
      <c r="G19" s="307">
        <v>20</v>
      </c>
      <c r="H19" s="243">
        <f t="shared" si="0"/>
        <v>30</v>
      </c>
      <c r="I19" s="243">
        <f t="shared" si="1"/>
        <v>3000</v>
      </c>
      <c r="J19" s="303">
        <v>92808</v>
      </c>
      <c r="K19" s="304" t="s">
        <v>173</v>
      </c>
      <c r="L19" s="255"/>
      <c r="M19" s="346">
        <f>[2]DRENAGEM!$E$10</f>
        <v>100</v>
      </c>
      <c r="N19" s="309"/>
      <c r="O19" s="309"/>
      <c r="P19" s="309"/>
      <c r="Q19" s="309"/>
      <c r="R19" s="308"/>
      <c r="S19" s="312">
        <f t="shared" si="5"/>
        <v>100</v>
      </c>
      <c r="T19" s="311"/>
      <c r="U19" s="243">
        <f>[3]ORÇAMENTO!$U$16:$U$61</f>
        <v>31.25</v>
      </c>
      <c r="V19" s="311"/>
      <c r="W19" s="311">
        <f t="shared" si="2"/>
        <v>3750</v>
      </c>
      <c r="X19" s="311"/>
    </row>
    <row r="20" spans="1:24" s="9" customFormat="1" ht="71.25">
      <c r="A20" s="302"/>
      <c r="B20" s="303" t="s">
        <v>163</v>
      </c>
      <c r="C20" s="304" t="s">
        <v>176</v>
      </c>
      <c r="D20" s="305" t="s">
        <v>175</v>
      </c>
      <c r="E20" s="306">
        <f t="shared" si="3"/>
        <v>302</v>
      </c>
      <c r="F20" s="243">
        <f t="shared" si="4"/>
        <v>32.024000000000001</v>
      </c>
      <c r="G20" s="307">
        <v>20</v>
      </c>
      <c r="H20" s="243">
        <f t="shared" si="0"/>
        <v>38.43</v>
      </c>
      <c r="I20" s="243">
        <f t="shared" si="1"/>
        <v>11605.86</v>
      </c>
      <c r="J20" s="303">
        <v>92809</v>
      </c>
      <c r="K20" s="304" t="s">
        <v>173</v>
      </c>
      <c r="L20" s="255"/>
      <c r="M20" s="346">
        <f>[2]DRENAGEM!$E$11</f>
        <v>302</v>
      </c>
      <c r="N20" s="309"/>
      <c r="O20" s="309"/>
      <c r="P20" s="309"/>
      <c r="Q20" s="309"/>
      <c r="R20" s="308"/>
      <c r="S20" s="312">
        <f t="shared" si="5"/>
        <v>302</v>
      </c>
      <c r="T20" s="311"/>
      <c r="U20" s="243">
        <f>[3]ORÇAMENTO!$U$16:$U$61</f>
        <v>40.03</v>
      </c>
      <c r="V20" s="311"/>
      <c r="W20" s="311">
        <f t="shared" si="2"/>
        <v>14506.871999999999</v>
      </c>
      <c r="X20" s="311"/>
    </row>
    <row r="21" spans="1:24" s="9" customFormat="1" ht="85.5">
      <c r="A21" s="302"/>
      <c r="B21" s="303" t="s">
        <v>164</v>
      </c>
      <c r="C21" s="304" t="s">
        <v>248</v>
      </c>
      <c r="D21" s="305" t="s">
        <v>175</v>
      </c>
      <c r="E21" s="306">
        <f t="shared" si="3"/>
        <v>0</v>
      </c>
      <c r="F21" s="243">
        <f t="shared" si="4"/>
        <v>38.960000000000008</v>
      </c>
      <c r="G21" s="307">
        <v>20</v>
      </c>
      <c r="H21" s="243">
        <f>F21+F21*G21/100</f>
        <v>46.75200000000001</v>
      </c>
      <c r="I21" s="243">
        <f>$E21*$H21</f>
        <v>0</v>
      </c>
      <c r="J21" s="303">
        <v>92810</v>
      </c>
      <c r="K21" s="304" t="s">
        <v>173</v>
      </c>
      <c r="L21" s="255"/>
      <c r="M21" s="346">
        <f>[2]DRENAGEM!$E$12</f>
        <v>0</v>
      </c>
      <c r="N21" s="309"/>
      <c r="O21" s="309"/>
      <c r="P21" s="309"/>
      <c r="Q21" s="309"/>
      <c r="R21" s="308"/>
      <c r="S21" s="312">
        <f t="shared" si="5"/>
        <v>0</v>
      </c>
      <c r="T21" s="311"/>
      <c r="U21" s="243">
        <f>[3]ORÇAMENTO!$U$16:$U$61</f>
        <v>48.7</v>
      </c>
      <c r="V21" s="311"/>
      <c r="W21" s="311">
        <f t="shared" si="2"/>
        <v>0</v>
      </c>
      <c r="X21" s="311"/>
    </row>
    <row r="22" spans="1:24" s="9" customFormat="1" ht="71.25">
      <c r="A22" s="302"/>
      <c r="B22" s="303" t="s">
        <v>165</v>
      </c>
      <c r="C22" s="304" t="s">
        <v>177</v>
      </c>
      <c r="D22" s="305" t="s">
        <v>175</v>
      </c>
      <c r="E22" s="306">
        <f t="shared" si="3"/>
        <v>0</v>
      </c>
      <c r="F22" s="243">
        <f t="shared" si="4"/>
        <v>46.295999999999999</v>
      </c>
      <c r="G22" s="307">
        <v>20</v>
      </c>
      <c r="H22" s="243">
        <f t="shared" si="0"/>
        <v>55.56</v>
      </c>
      <c r="I22" s="243">
        <f t="shared" si="1"/>
        <v>0</v>
      </c>
      <c r="J22" s="303">
        <v>92811</v>
      </c>
      <c r="K22" s="304" t="s">
        <v>173</v>
      </c>
      <c r="L22" s="255"/>
      <c r="M22" s="346">
        <f>[2]DRENAGEM!$E$13</f>
        <v>0</v>
      </c>
      <c r="N22" s="309"/>
      <c r="O22" s="309"/>
      <c r="P22" s="309"/>
      <c r="Q22" s="309"/>
      <c r="R22" s="308"/>
      <c r="S22" s="312"/>
      <c r="T22" s="311"/>
      <c r="U22" s="243">
        <f>[3]ORÇAMENTO!$U$16:$U$61</f>
        <v>57.87</v>
      </c>
      <c r="V22" s="311"/>
      <c r="W22" s="311">
        <f t="shared" si="2"/>
        <v>0</v>
      </c>
      <c r="X22" s="311"/>
    </row>
    <row r="23" spans="1:24" s="9" customFormat="1" ht="85.5">
      <c r="A23" s="302"/>
      <c r="B23" s="303" t="s">
        <v>166</v>
      </c>
      <c r="C23" s="304" t="s">
        <v>249</v>
      </c>
      <c r="D23" s="305" t="s">
        <v>175</v>
      </c>
      <c r="E23" s="306">
        <f t="shared" si="3"/>
        <v>0</v>
      </c>
      <c r="F23" s="243">
        <f t="shared" si="4"/>
        <v>61.888000000000005</v>
      </c>
      <c r="G23" s="307">
        <v>20</v>
      </c>
      <c r="H23" s="243">
        <f t="shared" si="0"/>
        <v>74.27</v>
      </c>
      <c r="I23" s="243">
        <f t="shared" si="1"/>
        <v>0</v>
      </c>
      <c r="J23" s="303">
        <v>92813</v>
      </c>
      <c r="K23" s="304" t="s">
        <v>173</v>
      </c>
      <c r="L23" s="255"/>
      <c r="M23" s="346">
        <f>[2]DRENAGEM!$E$14</f>
        <v>0</v>
      </c>
      <c r="N23" s="309"/>
      <c r="O23" s="309"/>
      <c r="P23" s="309"/>
      <c r="Q23" s="309"/>
      <c r="R23" s="308"/>
      <c r="S23" s="312"/>
      <c r="T23" s="311"/>
      <c r="U23" s="243">
        <f>[3]ORÇAMENTO!$U$16:$U$61</f>
        <v>77.36</v>
      </c>
      <c r="V23" s="311"/>
      <c r="W23" s="311">
        <f t="shared" si="2"/>
        <v>0</v>
      </c>
      <c r="X23" s="311"/>
    </row>
    <row r="24" spans="1:24" s="9" customFormat="1" ht="71.25">
      <c r="A24" s="302"/>
      <c r="B24" s="303" t="s">
        <v>167</v>
      </c>
      <c r="C24" s="304" t="s">
        <v>178</v>
      </c>
      <c r="D24" s="305" t="s">
        <v>175</v>
      </c>
      <c r="E24" s="306">
        <f t="shared" si="3"/>
        <v>0</v>
      </c>
      <c r="F24" s="243">
        <f t="shared" si="4"/>
        <v>80.352000000000004</v>
      </c>
      <c r="G24" s="307">
        <v>20</v>
      </c>
      <c r="H24" s="243">
        <f t="shared" si="0"/>
        <v>96.42</v>
      </c>
      <c r="I24" s="243">
        <f t="shared" si="1"/>
        <v>0</v>
      </c>
      <c r="J24" s="303">
        <v>92815</v>
      </c>
      <c r="K24" s="304" t="s">
        <v>173</v>
      </c>
      <c r="L24" s="255"/>
      <c r="M24" s="346">
        <f>[2]DRENAGEM!$E$15</f>
        <v>0</v>
      </c>
      <c r="N24" s="309"/>
      <c r="O24" s="309"/>
      <c r="P24" s="309"/>
      <c r="Q24" s="309"/>
      <c r="R24" s="308"/>
      <c r="S24" s="312"/>
      <c r="T24" s="311"/>
      <c r="U24" s="243">
        <f>[3]ORÇAMENTO!$U$16:$U$61</f>
        <v>100.44</v>
      </c>
      <c r="V24" s="311"/>
      <c r="W24" s="311"/>
      <c r="X24" s="311"/>
    </row>
    <row r="25" spans="1:24" s="9" customFormat="1" ht="28.5">
      <c r="A25" s="302"/>
      <c r="B25" s="303" t="s">
        <v>179</v>
      </c>
      <c r="C25" s="304" t="s">
        <v>180</v>
      </c>
      <c r="D25" s="305" t="s">
        <v>175</v>
      </c>
      <c r="E25" s="306">
        <f t="shared" si="3"/>
        <v>100</v>
      </c>
      <c r="F25" s="243">
        <f t="shared" si="4"/>
        <v>23.544</v>
      </c>
      <c r="G25" s="307">
        <v>20</v>
      </c>
      <c r="H25" s="243">
        <f t="shared" si="0"/>
        <v>28.25</v>
      </c>
      <c r="I25" s="243">
        <f t="shared" si="1"/>
        <v>2825</v>
      </c>
      <c r="J25" s="303">
        <v>7796</v>
      </c>
      <c r="K25" s="304" t="s">
        <v>173</v>
      </c>
      <c r="L25" s="255"/>
      <c r="M25" s="349">
        <f>M19</f>
        <v>100</v>
      </c>
      <c r="N25" s="309"/>
      <c r="O25" s="309"/>
      <c r="P25" s="309"/>
      <c r="Q25" s="309"/>
      <c r="R25" s="308"/>
      <c r="S25" s="312">
        <f t="shared" si="5"/>
        <v>100</v>
      </c>
      <c r="T25" s="311"/>
      <c r="U25" s="243">
        <f>[3]ORÇAMENTO!$U$16:$U$61</f>
        <v>29.43</v>
      </c>
      <c r="V25" s="311"/>
      <c r="W25" s="311">
        <f>E25*U25*1.2</f>
        <v>3531.6</v>
      </c>
      <c r="X25" s="311"/>
    </row>
    <row r="26" spans="1:24" s="9" customFormat="1" ht="28.5">
      <c r="A26" s="302"/>
      <c r="B26" s="303" t="s">
        <v>181</v>
      </c>
      <c r="C26" s="304" t="s">
        <v>182</v>
      </c>
      <c r="D26" s="305" t="s">
        <v>175</v>
      </c>
      <c r="E26" s="306">
        <f t="shared" si="3"/>
        <v>302</v>
      </c>
      <c r="F26" s="243">
        <f t="shared" si="4"/>
        <v>31.12</v>
      </c>
      <c r="G26" s="307">
        <v>20</v>
      </c>
      <c r="H26" s="243">
        <f t="shared" si="0"/>
        <v>37.340000000000003</v>
      </c>
      <c r="I26" s="243">
        <f t="shared" si="1"/>
        <v>11276.68</v>
      </c>
      <c r="J26" s="303">
        <v>7781</v>
      </c>
      <c r="K26" s="304" t="s">
        <v>173</v>
      </c>
      <c r="L26" s="255"/>
      <c r="M26" s="349">
        <f t="shared" ref="M26:M30" si="6">M20</f>
        <v>302</v>
      </c>
      <c r="N26" s="309"/>
      <c r="O26" s="309"/>
      <c r="P26" s="309"/>
      <c r="Q26" s="309"/>
      <c r="R26" s="308"/>
      <c r="S26" s="312">
        <f t="shared" si="5"/>
        <v>302</v>
      </c>
      <c r="T26" s="311"/>
      <c r="U26" s="243">
        <f>[3]ORÇAMENTO!$U$16:$U$61</f>
        <v>38.9</v>
      </c>
      <c r="V26" s="311"/>
      <c r="W26" s="311">
        <f>E26*U26*1.2</f>
        <v>14097.359999999999</v>
      </c>
      <c r="X26" s="311"/>
    </row>
    <row r="27" spans="1:24" s="9" customFormat="1" ht="28.5">
      <c r="A27" s="302"/>
      <c r="B27" s="303" t="s">
        <v>183</v>
      </c>
      <c r="C27" s="304" t="s">
        <v>184</v>
      </c>
      <c r="D27" s="305" t="s">
        <v>175</v>
      </c>
      <c r="E27" s="306">
        <f t="shared" si="3"/>
        <v>0</v>
      </c>
      <c r="F27" s="243">
        <f t="shared" si="4"/>
        <v>45.088000000000001</v>
      </c>
      <c r="G27" s="307">
        <v>20</v>
      </c>
      <c r="H27" s="243">
        <f>ROUND($F27*(1+$G27/100),2)</f>
        <v>54.11</v>
      </c>
      <c r="I27" s="243">
        <f>$E27*$H27</f>
        <v>0</v>
      </c>
      <c r="J27" s="303">
        <v>7795</v>
      </c>
      <c r="K27" s="304" t="s">
        <v>173</v>
      </c>
      <c r="L27" s="255"/>
      <c r="M27" s="349">
        <f t="shared" si="6"/>
        <v>0</v>
      </c>
      <c r="N27" s="309"/>
      <c r="O27" s="309"/>
      <c r="P27" s="309"/>
      <c r="Q27" s="309"/>
      <c r="R27" s="308"/>
      <c r="S27" s="312">
        <f t="shared" si="5"/>
        <v>0</v>
      </c>
      <c r="T27" s="311"/>
      <c r="U27" s="243">
        <f>[3]ORÇAMENTO!$U$16:$U$61</f>
        <v>56.36</v>
      </c>
      <c r="V27" s="311"/>
      <c r="W27" s="311">
        <f>E27*U27*1.2</f>
        <v>0</v>
      </c>
      <c r="X27" s="311"/>
    </row>
    <row r="28" spans="1:24" s="9" customFormat="1" ht="28.5">
      <c r="A28" s="302"/>
      <c r="B28" s="303" t="s">
        <v>185</v>
      </c>
      <c r="C28" s="304" t="s">
        <v>186</v>
      </c>
      <c r="D28" s="305" t="s">
        <v>175</v>
      </c>
      <c r="E28" s="306">
        <f t="shared" si="3"/>
        <v>0</v>
      </c>
      <c r="F28" s="243">
        <f t="shared" si="4"/>
        <v>57.455999999999996</v>
      </c>
      <c r="G28" s="307">
        <v>20</v>
      </c>
      <c r="H28" s="243">
        <f t="shared" si="0"/>
        <v>68.95</v>
      </c>
      <c r="I28" s="243">
        <f t="shared" si="1"/>
        <v>0</v>
      </c>
      <c r="J28" s="303">
        <v>7791</v>
      </c>
      <c r="K28" s="304" t="s">
        <v>173</v>
      </c>
      <c r="L28" s="255"/>
      <c r="M28" s="349">
        <f t="shared" si="6"/>
        <v>0</v>
      </c>
      <c r="N28" s="309"/>
      <c r="O28" s="309"/>
      <c r="P28" s="309"/>
      <c r="Q28" s="309"/>
      <c r="R28" s="308"/>
      <c r="S28" s="312">
        <f t="shared" si="5"/>
        <v>0</v>
      </c>
      <c r="T28" s="311"/>
      <c r="U28" s="243">
        <f>[3]ORÇAMENTO!$U$16:$U$61</f>
        <v>71.819999999999993</v>
      </c>
      <c r="V28" s="311"/>
      <c r="W28" s="311">
        <f>E28*U28*1.2</f>
        <v>0</v>
      </c>
      <c r="X28" s="311"/>
    </row>
    <row r="29" spans="1:24" s="9" customFormat="1" ht="28.5">
      <c r="A29" s="302"/>
      <c r="B29" s="303" t="s">
        <v>187</v>
      </c>
      <c r="C29" s="304" t="s">
        <v>188</v>
      </c>
      <c r="D29" s="305" t="s">
        <v>175</v>
      </c>
      <c r="E29" s="306">
        <f t="shared" si="3"/>
        <v>0</v>
      </c>
      <c r="F29" s="243">
        <f t="shared" si="4"/>
        <v>104.41600000000001</v>
      </c>
      <c r="G29" s="307">
        <v>20</v>
      </c>
      <c r="H29" s="243">
        <f t="shared" si="0"/>
        <v>125.3</v>
      </c>
      <c r="I29" s="243">
        <f t="shared" si="1"/>
        <v>0</v>
      </c>
      <c r="J29" s="303">
        <v>7750</v>
      </c>
      <c r="K29" s="304" t="s">
        <v>173</v>
      </c>
      <c r="L29" s="255"/>
      <c r="M29" s="349">
        <f t="shared" si="6"/>
        <v>0</v>
      </c>
      <c r="N29" s="309"/>
      <c r="O29" s="309"/>
      <c r="P29" s="309"/>
      <c r="Q29" s="309"/>
      <c r="R29" s="308"/>
      <c r="S29" s="312">
        <f t="shared" si="5"/>
        <v>0</v>
      </c>
      <c r="T29" s="311"/>
      <c r="U29" s="243">
        <f>[3]ORÇAMENTO!$U$16:$U$61</f>
        <v>130.52000000000001</v>
      </c>
      <c r="V29" s="311"/>
      <c r="W29" s="311">
        <f>E29*U29*1.2</f>
        <v>0</v>
      </c>
      <c r="X29" s="311"/>
    </row>
    <row r="30" spans="1:24" s="9" customFormat="1" ht="28.5">
      <c r="A30" s="302"/>
      <c r="B30" s="303" t="s">
        <v>189</v>
      </c>
      <c r="C30" s="304" t="s">
        <v>190</v>
      </c>
      <c r="D30" s="305" t="s">
        <v>175</v>
      </c>
      <c r="E30" s="306">
        <f t="shared" si="3"/>
        <v>0</v>
      </c>
      <c r="F30" s="243">
        <f t="shared" si="4"/>
        <v>143.32000000000002</v>
      </c>
      <c r="G30" s="307">
        <v>20</v>
      </c>
      <c r="H30" s="243">
        <f t="shared" si="0"/>
        <v>171.98</v>
      </c>
      <c r="I30" s="243">
        <f t="shared" si="1"/>
        <v>0</v>
      </c>
      <c r="J30" s="303">
        <v>7753</v>
      </c>
      <c r="K30" s="304" t="s">
        <v>173</v>
      </c>
      <c r="L30" s="255"/>
      <c r="M30" s="349">
        <f t="shared" si="6"/>
        <v>0</v>
      </c>
      <c r="N30" s="309"/>
      <c r="O30" s="309"/>
      <c r="P30" s="309"/>
      <c r="Q30" s="309"/>
      <c r="R30" s="308"/>
      <c r="S30" s="312">
        <f t="shared" si="5"/>
        <v>0</v>
      </c>
      <c r="T30" s="311"/>
      <c r="U30" s="243">
        <f>[3]ORÇAMENTO!$U$16:$U$61</f>
        <v>179.15</v>
      </c>
      <c r="V30" s="311"/>
      <c r="W30" s="311"/>
      <c r="X30" s="311"/>
    </row>
    <row r="31" spans="1:24" s="9" customFormat="1" ht="71.25">
      <c r="A31" s="302"/>
      <c r="B31" s="303" t="s">
        <v>191</v>
      </c>
      <c r="C31" s="304" t="s">
        <v>192</v>
      </c>
      <c r="D31" s="305" t="s">
        <v>12</v>
      </c>
      <c r="E31" s="306">
        <f t="shared" si="3"/>
        <v>20</v>
      </c>
      <c r="F31" s="243">
        <f t="shared" si="4"/>
        <v>621.88800000000003</v>
      </c>
      <c r="G31" s="307">
        <v>20</v>
      </c>
      <c r="H31" s="243">
        <f t="shared" si="0"/>
        <v>746.27</v>
      </c>
      <c r="I31" s="243">
        <f t="shared" si="1"/>
        <v>14925.4</v>
      </c>
      <c r="J31" s="303">
        <v>83659</v>
      </c>
      <c r="K31" s="304"/>
      <c r="L31" s="255"/>
      <c r="M31" s="346">
        <f>[2]DRENAGEM!$E$4</f>
        <v>20</v>
      </c>
      <c r="N31" s="309"/>
      <c r="O31" s="309"/>
      <c r="P31" s="309"/>
      <c r="Q31" s="309"/>
      <c r="R31" s="308"/>
      <c r="S31" s="312">
        <f t="shared" si="5"/>
        <v>20</v>
      </c>
      <c r="T31" s="311"/>
      <c r="U31" s="243">
        <f>[3]ORÇAMENTO!$U$16:$U$61</f>
        <v>777.36</v>
      </c>
      <c r="V31" s="311"/>
      <c r="W31" s="311">
        <f>E31*U31*1.2</f>
        <v>18656.64</v>
      </c>
      <c r="X31" s="311"/>
    </row>
    <row r="32" spans="1:24" s="9" customFormat="1" ht="42.75">
      <c r="A32" s="302"/>
      <c r="B32" s="303" t="s">
        <v>193</v>
      </c>
      <c r="C32" s="304" t="s">
        <v>275</v>
      </c>
      <c r="D32" s="305" t="s">
        <v>12</v>
      </c>
      <c r="E32" s="306">
        <f t="shared" si="3"/>
        <v>11</v>
      </c>
      <c r="F32" s="243">
        <f t="shared" si="4"/>
        <v>648.29600000000005</v>
      </c>
      <c r="G32" s="307">
        <v>20</v>
      </c>
      <c r="H32" s="243">
        <f t="shared" si="0"/>
        <v>777.96</v>
      </c>
      <c r="I32" s="243">
        <f t="shared" si="1"/>
        <v>8557.5600000000013</v>
      </c>
      <c r="J32" s="303" t="s">
        <v>277</v>
      </c>
      <c r="K32" s="304"/>
      <c r="L32" s="255"/>
      <c r="M32" s="346">
        <f>[2]DRENAGEM!$E$5</f>
        <v>11</v>
      </c>
      <c r="N32" s="309"/>
      <c r="O32" s="309"/>
      <c r="P32" s="309"/>
      <c r="Q32" s="309"/>
      <c r="R32" s="308"/>
      <c r="S32" s="312">
        <f t="shared" si="5"/>
        <v>11</v>
      </c>
      <c r="T32" s="311"/>
      <c r="U32" s="243">
        <f>[3]ORÇAMENTO!$U$16:$U$61</f>
        <v>810.37</v>
      </c>
      <c r="V32" s="311"/>
      <c r="W32" s="311">
        <f>E32*U32*1.2</f>
        <v>10696.884</v>
      </c>
      <c r="X32" s="311"/>
    </row>
    <row r="33" spans="1:26" s="9" customFormat="1" ht="57">
      <c r="A33" s="302"/>
      <c r="B33" s="303" t="s">
        <v>196</v>
      </c>
      <c r="C33" s="304" t="s">
        <v>197</v>
      </c>
      <c r="D33" s="305" t="s">
        <v>198</v>
      </c>
      <c r="E33" s="306">
        <f t="shared" si="3"/>
        <v>239.89600000000002</v>
      </c>
      <c r="F33" s="243">
        <f t="shared" si="4"/>
        <v>4.3440000000000003</v>
      </c>
      <c r="G33" s="307">
        <v>20</v>
      </c>
      <c r="H33" s="243">
        <f t="shared" si="0"/>
        <v>5.21</v>
      </c>
      <c r="I33" s="243">
        <f t="shared" si="1"/>
        <v>1249.85816</v>
      </c>
      <c r="J33" s="303">
        <v>83665</v>
      </c>
      <c r="K33" s="304" t="s">
        <v>245</v>
      </c>
      <c r="L33" s="255"/>
      <c r="M33" s="351">
        <f>0.4*(M19*1.256+M20*1.57+M21*1.96+M22*2.35+M23*3.14+3.93*M24)</f>
        <v>239.89600000000002</v>
      </c>
      <c r="N33" s="309"/>
      <c r="O33" s="309"/>
      <c r="P33" s="309"/>
      <c r="Q33" s="309"/>
      <c r="R33" s="308"/>
      <c r="S33" s="312">
        <f t="shared" si="5"/>
        <v>239.89600000000002</v>
      </c>
      <c r="T33" s="311"/>
      <c r="U33" s="243">
        <f>[3]ORÇAMENTO!$U$16:$U$61</f>
        <v>5.43</v>
      </c>
      <c r="V33" s="311"/>
      <c r="W33" s="311">
        <f>E33*U33*1.2</f>
        <v>1563.1623359999999</v>
      </c>
      <c r="X33" s="311"/>
    </row>
    <row r="34" spans="1:26" s="9" customFormat="1" ht="42.75">
      <c r="A34" s="302"/>
      <c r="B34" s="303" t="s">
        <v>271</v>
      </c>
      <c r="C34" s="304" t="s">
        <v>194</v>
      </c>
      <c r="D34" s="305" t="s">
        <v>12</v>
      </c>
      <c r="E34" s="306">
        <f t="shared" si="3"/>
        <v>0</v>
      </c>
      <c r="F34" s="243">
        <f t="shared" si="4"/>
        <v>1146.4159999999999</v>
      </c>
      <c r="G34" s="307">
        <v>20</v>
      </c>
      <c r="H34" s="243">
        <f t="shared" si="0"/>
        <v>1375.7</v>
      </c>
      <c r="I34" s="243">
        <f t="shared" si="1"/>
        <v>0</v>
      </c>
      <c r="J34" s="303" t="s">
        <v>195</v>
      </c>
      <c r="K34" s="313"/>
      <c r="L34" s="255"/>
      <c r="M34" s="315">
        <v>0</v>
      </c>
      <c r="N34" s="309"/>
      <c r="O34" s="309"/>
      <c r="P34" s="316">
        <f t="shared" ref="P34:P35" si="7">SUM(M34:O34)</f>
        <v>0</v>
      </c>
      <c r="Q34" s="309"/>
      <c r="R34" s="308">
        <v>0</v>
      </c>
      <c r="S34" s="312">
        <f t="shared" ref="S34:S35" si="8">SUM(M34:R34)</f>
        <v>0</v>
      </c>
      <c r="T34" s="311">
        <f t="shared" ref="T34" si="9">E34*R34*1.2</f>
        <v>0</v>
      </c>
      <c r="U34" s="243">
        <f>[3]ORÇAMENTO!$U$16:$U$61</f>
        <v>1433.02</v>
      </c>
      <c r="V34" s="311"/>
      <c r="W34" s="311"/>
      <c r="X34" s="311"/>
    </row>
    <row r="35" spans="1:26" s="9" customFormat="1" ht="28.5">
      <c r="A35" s="302"/>
      <c r="B35" s="303" t="s">
        <v>272</v>
      </c>
      <c r="C35" s="304" t="s">
        <v>273</v>
      </c>
      <c r="D35" s="305" t="s">
        <v>12</v>
      </c>
      <c r="E35" s="306">
        <f t="shared" si="3"/>
        <v>0</v>
      </c>
      <c r="F35" s="243">
        <f t="shared" si="4"/>
        <v>1146.4159999999999</v>
      </c>
      <c r="G35" s="307">
        <v>20</v>
      </c>
      <c r="H35" s="243">
        <f t="shared" si="0"/>
        <v>1375.7</v>
      </c>
      <c r="I35" s="243">
        <f t="shared" si="1"/>
        <v>0</v>
      </c>
      <c r="J35" s="303" t="s">
        <v>274</v>
      </c>
      <c r="K35" s="313"/>
      <c r="L35" s="255"/>
      <c r="M35" s="315">
        <v>0</v>
      </c>
      <c r="N35" s="309"/>
      <c r="O35" s="309"/>
      <c r="P35" s="316">
        <f t="shared" si="7"/>
        <v>0</v>
      </c>
      <c r="Q35" s="309"/>
      <c r="R35" s="308">
        <v>0</v>
      </c>
      <c r="S35" s="312">
        <f t="shared" si="8"/>
        <v>0</v>
      </c>
      <c r="T35" s="311"/>
      <c r="U35" s="243">
        <f>[3]ORÇAMENTO!$U$16:$U$61</f>
        <v>1433.02</v>
      </c>
      <c r="V35" s="311"/>
      <c r="W35" s="311"/>
      <c r="X35" s="311"/>
    </row>
    <row r="36" spans="1:26" s="9" customFormat="1" ht="15" thickBot="1">
      <c r="A36" s="302"/>
      <c r="B36" s="303"/>
      <c r="C36" s="304"/>
      <c r="D36" s="305"/>
      <c r="E36" s="243">
        <f t="shared" si="3"/>
        <v>0</v>
      </c>
      <c r="F36" s="243">
        <f t="shared" si="4"/>
        <v>0</v>
      </c>
      <c r="G36" s="307"/>
      <c r="H36" s="243"/>
      <c r="I36" s="243"/>
      <c r="J36" s="303"/>
      <c r="K36" s="304"/>
      <c r="L36" s="255"/>
      <c r="M36" s="309"/>
      <c r="N36" s="309"/>
      <c r="O36" s="309"/>
      <c r="P36" s="309"/>
      <c r="Q36" s="309"/>
      <c r="R36" s="308"/>
      <c r="S36" s="332"/>
      <c r="T36" s="311"/>
      <c r="U36" s="243">
        <f>[3]ORÇAMENTO!$U$16:$U$61</f>
        <v>0</v>
      </c>
      <c r="V36" s="311"/>
      <c r="W36" s="311">
        <f>E36*U36*1.2</f>
        <v>0</v>
      </c>
      <c r="X36" s="311"/>
    </row>
    <row r="37" spans="1:26" s="8" customFormat="1" ht="15">
      <c r="A37" s="359"/>
      <c r="B37" s="360">
        <v>2</v>
      </c>
      <c r="C37" s="361" t="s">
        <v>21</v>
      </c>
      <c r="D37" s="362"/>
      <c r="E37" s="364"/>
      <c r="F37" s="364"/>
      <c r="G37" s="364"/>
      <c r="H37" s="363"/>
      <c r="I37" s="363">
        <f>SUM(I38:I49)</f>
        <v>164319.96459516502</v>
      </c>
      <c r="J37" s="360"/>
      <c r="K37" s="361"/>
      <c r="L37" s="255"/>
      <c r="M37" s="299"/>
      <c r="N37" s="299"/>
      <c r="O37" s="299"/>
      <c r="P37" s="299"/>
      <c r="Q37" s="299"/>
      <c r="R37" s="300"/>
      <c r="S37" s="333"/>
      <c r="T37" s="298"/>
      <c r="U37" s="243">
        <f>[3]ORÇAMENTO!$U$16:$U$61</f>
        <v>0</v>
      </c>
      <c r="V37" s="298"/>
      <c r="W37" s="311">
        <f>E37*U37*1.2</f>
        <v>0</v>
      </c>
      <c r="X37" s="298"/>
    </row>
    <row r="38" spans="1:26" s="9" customFormat="1" ht="28.5">
      <c r="A38" s="289"/>
      <c r="B38" s="303" t="s">
        <v>250</v>
      </c>
      <c r="C38" s="348" t="s">
        <v>289</v>
      </c>
      <c r="D38" s="305" t="s">
        <v>200</v>
      </c>
      <c r="E38" s="306">
        <f>S38</f>
        <v>2767.8546999999999</v>
      </c>
      <c r="F38" s="243">
        <f t="shared" si="4"/>
        <v>0.97599999999999998</v>
      </c>
      <c r="G38" s="307">
        <v>20</v>
      </c>
      <c r="H38" s="243">
        <f>F38*0.2+F38</f>
        <v>1.1712</v>
      </c>
      <c r="I38" s="243">
        <f>E38*H38</f>
        <v>3241.7114246399997</v>
      </c>
      <c r="J38" s="303">
        <v>72961</v>
      </c>
      <c r="K38" s="304"/>
      <c r="L38" s="255"/>
      <c r="M38" s="346">
        <f>[2]PAVIMENTAÇÃO!$G$19</f>
        <v>2767.8546999999999</v>
      </c>
      <c r="N38" s="309"/>
      <c r="O38" s="309"/>
      <c r="P38" s="309"/>
      <c r="Q38" s="309"/>
      <c r="R38" s="308"/>
      <c r="S38" s="334">
        <f>SUM(M38:R38)</f>
        <v>2767.8546999999999</v>
      </c>
      <c r="T38" s="298"/>
      <c r="U38" s="293">
        <v>1.22</v>
      </c>
      <c r="V38" s="298"/>
      <c r="W38" s="311"/>
      <c r="X38" s="311"/>
    </row>
    <row r="39" spans="1:26" s="9" customFormat="1" ht="57.75">
      <c r="A39" s="289"/>
      <c r="B39" s="303" t="s">
        <v>251</v>
      </c>
      <c r="C39" s="304" t="s">
        <v>290</v>
      </c>
      <c r="D39" s="305" t="s">
        <v>172</v>
      </c>
      <c r="E39" s="306">
        <f t="shared" ref="E39:E49" si="10">S39</f>
        <v>358.63114999999999</v>
      </c>
      <c r="F39" s="243">
        <f t="shared" si="4"/>
        <v>76.488</v>
      </c>
      <c r="G39" s="307">
        <v>20</v>
      </c>
      <c r="H39" s="243">
        <f>F39*0.2+F39</f>
        <v>91.785600000000002</v>
      </c>
      <c r="I39" s="243">
        <f>E39*H39</f>
        <v>32917.175281440002</v>
      </c>
      <c r="J39" s="241">
        <v>96400</v>
      </c>
      <c r="K39" s="304"/>
      <c r="L39" s="255"/>
      <c r="M39" s="346">
        <f>[2]PAVIMENTAÇÃO!$G$14</f>
        <v>358.63114999999999</v>
      </c>
      <c r="N39" s="309"/>
      <c r="O39" s="309"/>
      <c r="P39" s="309"/>
      <c r="Q39" s="309"/>
      <c r="R39" s="308"/>
      <c r="S39" s="334">
        <f>SUM(M39:R39)</f>
        <v>358.63114999999999</v>
      </c>
      <c r="T39" s="298"/>
      <c r="U39" s="293">
        <v>95.61</v>
      </c>
      <c r="V39" s="298"/>
      <c r="W39" s="311"/>
      <c r="X39" s="311"/>
    </row>
    <row r="40" spans="1:26" s="9" customFormat="1" ht="28.5">
      <c r="A40" s="289"/>
      <c r="B40" s="303" t="s">
        <v>265</v>
      </c>
      <c r="C40" s="304" t="s">
        <v>284</v>
      </c>
      <c r="D40" s="305" t="s">
        <v>199</v>
      </c>
      <c r="E40" s="306">
        <f t="shared" si="10"/>
        <v>7172.6229999999996</v>
      </c>
      <c r="F40" s="243">
        <f t="shared" si="4"/>
        <v>0.57599999999999996</v>
      </c>
      <c r="G40" s="307">
        <v>15</v>
      </c>
      <c r="H40" s="243">
        <f>F40*0.2+F40</f>
        <v>0.69119999999999993</v>
      </c>
      <c r="I40" s="243">
        <f>E40*H40</f>
        <v>4957.7170175999991</v>
      </c>
      <c r="J40" s="303">
        <v>83356</v>
      </c>
      <c r="K40" s="317" t="s">
        <v>266</v>
      </c>
      <c r="L40" s="255"/>
      <c r="M40" s="339">
        <f>M39*20</f>
        <v>7172.6229999999996</v>
      </c>
      <c r="N40" s="309"/>
      <c r="O40" s="309"/>
      <c r="P40" s="309"/>
      <c r="Q40" s="309"/>
      <c r="R40" s="308"/>
      <c r="S40" s="340">
        <f>SUM(M40:R40)</f>
        <v>7172.6229999999996</v>
      </c>
      <c r="T40" s="298"/>
      <c r="U40" s="293">
        <v>0.72</v>
      </c>
      <c r="V40" s="298"/>
      <c r="W40" s="311"/>
      <c r="X40" s="311"/>
      <c r="Y40" s="311"/>
      <c r="Z40" s="311"/>
    </row>
    <row r="41" spans="1:26" s="9" customFormat="1" ht="42.75">
      <c r="A41" s="289"/>
      <c r="B41" s="303" t="s">
        <v>252</v>
      </c>
      <c r="C41" s="304" t="s">
        <v>279</v>
      </c>
      <c r="D41" s="305" t="s">
        <v>172</v>
      </c>
      <c r="E41" s="306">
        <f t="shared" si="10"/>
        <v>266.51845000000003</v>
      </c>
      <c r="F41" s="243">
        <f t="shared" si="4"/>
        <v>84.624000000000009</v>
      </c>
      <c r="G41" s="307">
        <v>20</v>
      </c>
      <c r="H41" s="243">
        <f>F41*0.2+F41</f>
        <v>101.54880000000001</v>
      </c>
      <c r="I41" s="243">
        <f>E41*H41</f>
        <v>27064.628775360008</v>
      </c>
      <c r="J41" s="303">
        <v>96396</v>
      </c>
      <c r="K41" s="304"/>
      <c r="L41" s="255"/>
      <c r="M41" s="346">
        <f>[2]PAVIMENTAÇÃO!$G$12</f>
        <v>266.51845000000003</v>
      </c>
      <c r="N41" s="309"/>
      <c r="O41" s="309"/>
      <c r="P41" s="309"/>
      <c r="Q41" s="309"/>
      <c r="R41" s="308"/>
      <c r="S41" s="334">
        <f>M41+N41+O41+P41+Q41+R41</f>
        <v>266.51845000000003</v>
      </c>
      <c r="T41" s="298"/>
      <c r="U41" s="293">
        <v>105.78</v>
      </c>
      <c r="V41" s="298"/>
      <c r="W41" s="311"/>
      <c r="X41" s="311"/>
    </row>
    <row r="42" spans="1:26" s="9" customFormat="1" ht="28.5">
      <c r="A42" s="289"/>
      <c r="B42" s="303" t="s">
        <v>254</v>
      </c>
      <c r="C42" s="304" t="s">
        <v>253</v>
      </c>
      <c r="D42" s="305" t="s">
        <v>199</v>
      </c>
      <c r="E42" s="306">
        <f t="shared" si="10"/>
        <v>5330.3690000000006</v>
      </c>
      <c r="F42" s="243">
        <f t="shared" si="4"/>
        <v>0.57599999999999996</v>
      </c>
      <c r="G42" s="307">
        <v>20</v>
      </c>
      <c r="H42" s="243">
        <f t="shared" ref="H42" si="11">ROUND($F42*(1+$G42/100),2)</f>
        <v>0.69</v>
      </c>
      <c r="I42" s="243">
        <f t="shared" ref="I42" si="12">$E42*$H42</f>
        <v>3677.9546100000002</v>
      </c>
      <c r="J42" s="303">
        <v>83356</v>
      </c>
      <c r="K42" s="317" t="s">
        <v>266</v>
      </c>
      <c r="L42" s="255"/>
      <c r="M42" s="339">
        <f t="shared" ref="M42" si="13">M41*20</f>
        <v>5330.3690000000006</v>
      </c>
      <c r="N42" s="309"/>
      <c r="O42" s="309"/>
      <c r="P42" s="309"/>
      <c r="Q42" s="309"/>
      <c r="R42" s="308"/>
      <c r="S42" s="334">
        <f>R42+Q42+P42+O42+N42+M42</f>
        <v>5330.3690000000006</v>
      </c>
      <c r="T42" s="298"/>
      <c r="U42" s="293">
        <v>0.72</v>
      </c>
      <c r="V42" s="298"/>
      <c r="W42" s="311"/>
      <c r="X42" s="311"/>
    </row>
    <row r="43" spans="1:26" s="8" customFormat="1" ht="28.5">
      <c r="A43" s="302"/>
      <c r="B43" s="303" t="s">
        <v>256</v>
      </c>
      <c r="C43" s="304" t="s">
        <v>255</v>
      </c>
      <c r="D43" s="305" t="s">
        <v>200</v>
      </c>
      <c r="E43" s="306">
        <f t="shared" si="10"/>
        <v>2548.69</v>
      </c>
      <c r="F43" s="243">
        <f t="shared" si="4"/>
        <v>3.3920000000000003</v>
      </c>
      <c r="G43" s="307">
        <v>20</v>
      </c>
      <c r="H43" s="243">
        <f>ROUND($F43*(1+$G37/100),2)</f>
        <v>3.39</v>
      </c>
      <c r="I43" s="243">
        <f t="shared" ref="I43:I49" si="14">$E43*$H43</f>
        <v>8640.0591000000004</v>
      </c>
      <c r="J43" s="303">
        <v>96401</v>
      </c>
      <c r="K43" s="304"/>
      <c r="L43" s="255"/>
      <c r="M43" s="346">
        <f>[2]PAVIMENTAÇÃO!$G$17</f>
        <v>2548.69</v>
      </c>
      <c r="N43" s="309"/>
      <c r="O43" s="309"/>
      <c r="P43" s="309"/>
      <c r="Q43" s="309"/>
      <c r="R43" s="308"/>
      <c r="S43" s="335">
        <f>SUM(M43:R43)</f>
        <v>2548.69</v>
      </c>
      <c r="T43" s="311"/>
      <c r="U43" s="243">
        <v>4.24</v>
      </c>
      <c r="V43" s="311"/>
      <c r="W43" s="311">
        <f t="shared" ref="W43:W68" si="15">E43*U43*1.2</f>
        <v>12967.73472</v>
      </c>
      <c r="X43" s="298"/>
    </row>
    <row r="44" spans="1:26" s="9" customFormat="1" ht="42.75">
      <c r="A44" s="302"/>
      <c r="B44" s="303" t="s">
        <v>258</v>
      </c>
      <c r="C44" s="304" t="s">
        <v>257</v>
      </c>
      <c r="D44" s="305" t="s">
        <v>200</v>
      </c>
      <c r="E44" s="306">
        <f t="shared" si="10"/>
        <v>2548.69</v>
      </c>
      <c r="F44" s="243">
        <f t="shared" si="4"/>
        <v>2</v>
      </c>
      <c r="G44" s="307">
        <v>20</v>
      </c>
      <c r="H44" s="243">
        <f t="shared" ref="H44:H49" si="16">ROUND($F44*(1+$G44/100),2)</f>
        <v>2.4</v>
      </c>
      <c r="I44" s="243">
        <f t="shared" si="14"/>
        <v>6116.8559999999998</v>
      </c>
      <c r="J44" s="303">
        <v>96402</v>
      </c>
      <c r="K44" s="304"/>
      <c r="L44" s="255"/>
      <c r="M44" s="346">
        <f>[2]PAVIMENTAÇÃO!$G$16</f>
        <v>2548.69</v>
      </c>
      <c r="N44" s="309"/>
      <c r="O44" s="309"/>
      <c r="P44" s="309"/>
      <c r="Q44" s="309"/>
      <c r="R44" s="308"/>
      <c r="S44" s="335">
        <f>SUM(M44:R44)</f>
        <v>2548.69</v>
      </c>
      <c r="T44" s="311"/>
      <c r="U44" s="243">
        <v>2.5</v>
      </c>
      <c r="V44" s="311"/>
      <c r="W44" s="311">
        <f t="shared" si="15"/>
        <v>7646.07</v>
      </c>
      <c r="X44" s="311"/>
    </row>
    <row r="45" spans="1:26" s="9" customFormat="1" ht="58.5">
      <c r="A45" s="302"/>
      <c r="B45" s="303" t="s">
        <v>260</v>
      </c>
      <c r="C45" s="304" t="s">
        <v>285</v>
      </c>
      <c r="D45" s="305" t="s">
        <v>259</v>
      </c>
      <c r="E45" s="341">
        <f t="shared" si="10"/>
        <v>14.654967500000001</v>
      </c>
      <c r="F45" s="342">
        <f t="shared" si="4"/>
        <v>1573.3520000000001</v>
      </c>
      <c r="G45" s="343">
        <v>15</v>
      </c>
      <c r="H45" s="342">
        <f t="shared" si="16"/>
        <v>1809.35</v>
      </c>
      <c r="I45" s="342">
        <f t="shared" si="14"/>
        <v>26515.965446125003</v>
      </c>
      <c r="J45" s="344" t="s">
        <v>286</v>
      </c>
      <c r="K45" s="304"/>
      <c r="L45" s="255"/>
      <c r="M45" s="347">
        <f>[2]PAVIMENTAÇÃO!$G$10</f>
        <v>14.654967500000001</v>
      </c>
      <c r="N45" s="309"/>
      <c r="O45" s="309"/>
      <c r="P45" s="309"/>
      <c r="Q45" s="309"/>
      <c r="R45" s="308"/>
      <c r="S45" s="312">
        <f t="shared" ref="S45:S46" si="17">SUM(M45:R45)</f>
        <v>14.654967500000001</v>
      </c>
      <c r="T45" s="311"/>
      <c r="U45" s="243">
        <v>1966.69</v>
      </c>
      <c r="V45" s="311"/>
      <c r="W45" s="311"/>
      <c r="X45" s="311"/>
      <c r="Y45" s="311"/>
      <c r="Z45" s="311"/>
    </row>
    <row r="46" spans="1:26" s="9" customFormat="1" ht="57.75">
      <c r="A46" s="302"/>
      <c r="B46" s="303" t="s">
        <v>267</v>
      </c>
      <c r="C46" s="304" t="s">
        <v>288</v>
      </c>
      <c r="D46" s="305" t="s">
        <v>259</v>
      </c>
      <c r="E46" s="306">
        <f t="shared" si="10"/>
        <v>254.86900000000003</v>
      </c>
      <c r="F46" s="243">
        <f t="shared" si="4"/>
        <v>86.88</v>
      </c>
      <c r="G46" s="307">
        <v>20</v>
      </c>
      <c r="H46" s="243">
        <f t="shared" si="16"/>
        <v>104.26</v>
      </c>
      <c r="I46" s="243">
        <f t="shared" si="14"/>
        <v>26572.641940000005</v>
      </c>
      <c r="J46" s="318">
        <v>4011466</v>
      </c>
      <c r="K46" s="304"/>
      <c r="L46" s="255"/>
      <c r="M46" s="347">
        <f>[2]PAVIMENTAÇÃO!$G$8</f>
        <v>254.86900000000003</v>
      </c>
      <c r="N46" s="309"/>
      <c r="O46" s="309"/>
      <c r="P46" s="309"/>
      <c r="Q46" s="309"/>
      <c r="R46" s="308"/>
      <c r="S46" s="312">
        <f t="shared" si="17"/>
        <v>254.86900000000003</v>
      </c>
      <c r="T46" s="311"/>
      <c r="U46" s="243">
        <v>108.6</v>
      </c>
      <c r="V46" s="311"/>
      <c r="W46" s="311">
        <f t="shared" ref="W46" si="18">E46*U46*1.2</f>
        <v>33214.528080000004</v>
      </c>
      <c r="X46" s="311"/>
      <c r="Y46" s="311"/>
      <c r="Z46" s="311"/>
    </row>
    <row r="47" spans="1:26" s="9" customFormat="1" ht="43.5">
      <c r="A47" s="302"/>
      <c r="B47" s="303" t="s">
        <v>283</v>
      </c>
      <c r="C47" s="304" t="s">
        <v>291</v>
      </c>
      <c r="D47" s="305" t="s">
        <v>287</v>
      </c>
      <c r="E47" s="306">
        <f t="shared" si="10"/>
        <v>5097.380000000001</v>
      </c>
      <c r="F47" s="243">
        <f t="shared" si="4"/>
        <v>0.54400000000000004</v>
      </c>
      <c r="G47" s="307">
        <v>15</v>
      </c>
      <c r="H47" s="243">
        <f t="shared" si="16"/>
        <v>0.63</v>
      </c>
      <c r="I47" s="243">
        <f t="shared" si="14"/>
        <v>3211.3494000000005</v>
      </c>
      <c r="J47" s="338" t="s">
        <v>292</v>
      </c>
      <c r="K47" s="304"/>
      <c r="L47" s="255"/>
      <c r="M47" s="345">
        <f>M46*20</f>
        <v>5097.380000000001</v>
      </c>
      <c r="N47" s="309"/>
      <c r="O47" s="309"/>
      <c r="P47" s="309"/>
      <c r="Q47" s="309"/>
      <c r="R47" s="308"/>
      <c r="S47" s="312">
        <f t="shared" ref="S47" si="19">SUM(M47:R47)</f>
        <v>5097.380000000001</v>
      </c>
      <c r="T47" s="311"/>
      <c r="U47" s="243">
        <f>[3]ORÇAMENTO!$U$47</f>
        <v>0.68</v>
      </c>
      <c r="V47" s="311"/>
      <c r="W47" s="311"/>
      <c r="X47" s="311"/>
      <c r="Y47" s="311"/>
      <c r="Z47" s="311"/>
    </row>
    <row r="48" spans="1:26" s="9" customFormat="1" ht="28.5">
      <c r="A48" s="302"/>
      <c r="B48" s="303">
        <v>2.11</v>
      </c>
      <c r="C48" s="304" t="s">
        <v>261</v>
      </c>
      <c r="D48" s="305" t="s">
        <v>175</v>
      </c>
      <c r="E48" s="306">
        <f t="shared" si="10"/>
        <v>661.84</v>
      </c>
      <c r="F48" s="243">
        <f t="shared" si="4"/>
        <v>26.951999999999998</v>
      </c>
      <c r="G48" s="307">
        <v>20</v>
      </c>
      <c r="H48" s="243">
        <f t="shared" si="16"/>
        <v>32.340000000000003</v>
      </c>
      <c r="I48" s="243">
        <f t="shared" si="14"/>
        <v>21403.905600000002</v>
      </c>
      <c r="J48" s="303">
        <v>94273</v>
      </c>
      <c r="K48" s="304" t="s">
        <v>201</v>
      </c>
      <c r="L48" s="255"/>
      <c r="M48" s="346">
        <f>[2]PAVIMENTAÇÃO!$G$11</f>
        <v>661.84</v>
      </c>
      <c r="N48" s="309"/>
      <c r="O48" s="309"/>
      <c r="P48" s="309"/>
      <c r="Q48" s="309"/>
      <c r="R48" s="308"/>
      <c r="S48" s="335">
        <f>SUM(M48:R48)</f>
        <v>661.84</v>
      </c>
      <c r="T48" s="311"/>
      <c r="U48" s="243">
        <v>33.69</v>
      </c>
      <c r="V48" s="311"/>
      <c r="W48" s="311">
        <f t="shared" si="15"/>
        <v>26756.867519999996</v>
      </c>
      <c r="X48" s="311"/>
    </row>
    <row r="49" spans="1:24" s="9" customFormat="1" ht="28.5">
      <c r="A49" s="302"/>
      <c r="B49" s="303">
        <v>2.12</v>
      </c>
      <c r="C49" s="304" t="s">
        <v>268</v>
      </c>
      <c r="D49" s="305" t="s">
        <v>175</v>
      </c>
      <c r="E49" s="306">
        <f t="shared" si="10"/>
        <v>0</v>
      </c>
      <c r="F49" s="243">
        <f t="shared" si="4"/>
        <v>24.8</v>
      </c>
      <c r="G49" s="307">
        <v>20</v>
      </c>
      <c r="H49" s="243">
        <f t="shared" si="16"/>
        <v>29.76</v>
      </c>
      <c r="I49" s="243">
        <f t="shared" si="14"/>
        <v>0</v>
      </c>
      <c r="J49" s="303">
        <v>94273</v>
      </c>
      <c r="K49" s="304"/>
      <c r="L49" s="255"/>
      <c r="M49" s="309">
        <v>0</v>
      </c>
      <c r="N49" s="309"/>
      <c r="O49" s="309"/>
      <c r="P49" s="309"/>
      <c r="Q49" s="309"/>
      <c r="R49" s="308"/>
      <c r="S49" s="335">
        <f>SUM(M49:R49)</f>
        <v>0</v>
      </c>
      <c r="T49" s="311"/>
      <c r="U49" s="243">
        <v>31</v>
      </c>
      <c r="V49" s="311"/>
      <c r="W49" s="311"/>
      <c r="X49" s="311"/>
    </row>
    <row r="50" spans="1:24" s="9" customFormat="1" ht="14.25">
      <c r="A50" s="302"/>
      <c r="B50" s="303"/>
      <c r="C50" s="304"/>
      <c r="D50" s="305"/>
      <c r="E50" s="306"/>
      <c r="F50" s="243">
        <f t="shared" si="4"/>
        <v>0</v>
      </c>
      <c r="G50" s="307"/>
      <c r="H50" s="243"/>
      <c r="I50" s="243"/>
      <c r="J50" s="314"/>
      <c r="K50" s="304"/>
      <c r="L50" s="255"/>
      <c r="M50" s="309"/>
      <c r="N50" s="309"/>
      <c r="O50" s="309"/>
      <c r="P50" s="309"/>
      <c r="Q50" s="309"/>
      <c r="R50" s="308"/>
      <c r="S50" s="335"/>
      <c r="T50" s="311"/>
      <c r="U50" s="243"/>
      <c r="V50" s="311"/>
      <c r="W50" s="311"/>
      <c r="X50" s="311"/>
    </row>
    <row r="51" spans="1:24" s="9" customFormat="1" ht="15.75" thickBot="1">
      <c r="A51" s="359"/>
      <c r="B51" s="360">
        <v>3</v>
      </c>
      <c r="C51" s="361" t="s">
        <v>202</v>
      </c>
      <c r="D51" s="362"/>
      <c r="E51" s="362"/>
      <c r="F51" s="362"/>
      <c r="G51" s="362"/>
      <c r="H51" s="362"/>
      <c r="I51" s="363">
        <f>SUM(I52:I58)</f>
        <v>8616.386293333333</v>
      </c>
      <c r="J51" s="360"/>
      <c r="K51" s="361"/>
      <c r="L51" s="255"/>
      <c r="M51" s="299"/>
      <c r="N51" s="299"/>
      <c r="O51" s="299"/>
      <c r="P51" s="299"/>
      <c r="Q51" s="299"/>
      <c r="R51" s="300"/>
      <c r="S51" s="336"/>
      <c r="T51" s="298"/>
      <c r="U51" s="243"/>
      <c r="V51" s="298"/>
      <c r="W51" s="311">
        <f t="shared" si="15"/>
        <v>0</v>
      </c>
      <c r="X51" s="311"/>
    </row>
    <row r="52" spans="1:24" s="9" customFormat="1" ht="57">
      <c r="A52" s="302"/>
      <c r="B52" s="303" t="s">
        <v>203</v>
      </c>
      <c r="C52" s="304" t="s">
        <v>204</v>
      </c>
      <c r="D52" s="305" t="s">
        <v>12</v>
      </c>
      <c r="E52" s="306">
        <f t="shared" si="3"/>
        <v>10</v>
      </c>
      <c r="F52" s="243">
        <f t="shared" si="4"/>
        <v>198.87200000000001</v>
      </c>
      <c r="G52" s="307">
        <v>20</v>
      </c>
      <c r="H52" s="243">
        <f t="shared" ref="H52:H64" si="20">ROUND($F52*(1+$G52/100),2)</f>
        <v>238.65</v>
      </c>
      <c r="I52" s="243">
        <f t="shared" ref="I52:I64" si="21">$E52*$H52</f>
        <v>2386.5</v>
      </c>
      <c r="J52" s="303" t="s">
        <v>205</v>
      </c>
      <c r="K52" s="304" t="s">
        <v>206</v>
      </c>
      <c r="L52" s="255"/>
      <c r="M52" s="346">
        <f>[2]SINALIZAÇÃO!$G$17</f>
        <v>10</v>
      </c>
      <c r="N52" s="309"/>
      <c r="O52" s="309"/>
      <c r="P52" s="309"/>
      <c r="Q52" s="309"/>
      <c r="R52" s="308"/>
      <c r="S52" s="297">
        <f t="shared" ref="S52:S58" si="22">SUM(M52:R52)</f>
        <v>10</v>
      </c>
      <c r="T52" s="311"/>
      <c r="U52" s="243">
        <v>248.59</v>
      </c>
      <c r="V52" s="311"/>
      <c r="W52" s="311">
        <f t="shared" si="15"/>
        <v>2983.08</v>
      </c>
      <c r="X52" s="311"/>
    </row>
    <row r="53" spans="1:24" s="9" customFormat="1" ht="57">
      <c r="A53" s="302"/>
      <c r="B53" s="303" t="s">
        <v>207</v>
      </c>
      <c r="C53" s="304" t="s">
        <v>208</v>
      </c>
      <c r="D53" s="305" t="s">
        <v>12</v>
      </c>
      <c r="E53" s="306">
        <f t="shared" si="3"/>
        <v>2</v>
      </c>
      <c r="F53" s="243">
        <f t="shared" si="4"/>
        <v>234.352</v>
      </c>
      <c r="G53" s="307">
        <v>20</v>
      </c>
      <c r="H53" s="243">
        <f t="shared" si="20"/>
        <v>281.22000000000003</v>
      </c>
      <c r="I53" s="243">
        <f t="shared" si="21"/>
        <v>562.44000000000005</v>
      </c>
      <c r="J53" s="303" t="s">
        <v>209</v>
      </c>
      <c r="K53" s="304" t="s">
        <v>210</v>
      </c>
      <c r="L53" s="255"/>
      <c r="M53" s="346">
        <f>[2]SINALIZAÇÃO!$G$16</f>
        <v>2</v>
      </c>
      <c r="N53" s="309"/>
      <c r="O53" s="309"/>
      <c r="P53" s="309"/>
      <c r="Q53" s="309"/>
      <c r="R53" s="308"/>
      <c r="S53" s="312">
        <f t="shared" si="22"/>
        <v>2</v>
      </c>
      <c r="T53" s="311"/>
      <c r="U53" s="243">
        <v>292.94</v>
      </c>
      <c r="V53" s="311"/>
      <c r="W53" s="311">
        <f t="shared" si="15"/>
        <v>703.05599999999993</v>
      </c>
      <c r="X53" s="311"/>
    </row>
    <row r="54" spans="1:24" s="9" customFormat="1" ht="57">
      <c r="A54" s="302"/>
      <c r="B54" s="303" t="s">
        <v>211</v>
      </c>
      <c r="C54" s="304" t="s">
        <v>212</v>
      </c>
      <c r="D54" s="305" t="s">
        <v>12</v>
      </c>
      <c r="E54" s="306">
        <f t="shared" si="3"/>
        <v>2</v>
      </c>
      <c r="F54" s="243">
        <f t="shared" si="4"/>
        <v>187.52</v>
      </c>
      <c r="G54" s="307">
        <v>20</v>
      </c>
      <c r="H54" s="243">
        <f>ROUND($F54*(1+$G54/100),2)</f>
        <v>225.02</v>
      </c>
      <c r="I54" s="243">
        <f>$E54*$H54</f>
        <v>450.04</v>
      </c>
      <c r="J54" s="303" t="s">
        <v>213</v>
      </c>
      <c r="K54" s="304" t="s">
        <v>206</v>
      </c>
      <c r="L54" s="255"/>
      <c r="M54" s="346">
        <f>[2]SINALIZAÇÃO!$G$19</f>
        <v>2</v>
      </c>
      <c r="N54" s="309"/>
      <c r="O54" s="309"/>
      <c r="P54" s="309"/>
      <c r="Q54" s="309"/>
      <c r="R54" s="308"/>
      <c r="S54" s="312">
        <f t="shared" si="22"/>
        <v>2</v>
      </c>
      <c r="T54" s="311"/>
      <c r="U54" s="243">
        <v>234.4</v>
      </c>
      <c r="V54" s="311"/>
      <c r="W54" s="311">
        <f t="shared" si="15"/>
        <v>562.55999999999995</v>
      </c>
      <c r="X54" s="311"/>
    </row>
    <row r="55" spans="1:24" s="8" customFormat="1" ht="42.75">
      <c r="A55" s="302"/>
      <c r="B55" s="303" t="s">
        <v>214</v>
      </c>
      <c r="C55" s="304" t="s">
        <v>215</v>
      </c>
      <c r="D55" s="305" t="s">
        <v>12</v>
      </c>
      <c r="E55" s="306">
        <f t="shared" si="3"/>
        <v>1</v>
      </c>
      <c r="F55" s="243">
        <f t="shared" si="4"/>
        <v>71.144000000000005</v>
      </c>
      <c r="G55" s="307">
        <v>20</v>
      </c>
      <c r="H55" s="243">
        <f>ROUND($F55*(1+$G55/100),2)</f>
        <v>85.37</v>
      </c>
      <c r="I55" s="243">
        <f>$E55*$H55</f>
        <v>85.37</v>
      </c>
      <c r="J55" s="303" t="s">
        <v>216</v>
      </c>
      <c r="K55" s="304" t="s">
        <v>210</v>
      </c>
      <c r="L55" s="255"/>
      <c r="M55" s="346">
        <f>[2]SINALIZAÇÃO!$G$18</f>
        <v>1</v>
      </c>
      <c r="N55" s="309"/>
      <c r="O55" s="309"/>
      <c r="P55" s="309"/>
      <c r="Q55" s="309"/>
      <c r="R55" s="308"/>
      <c r="S55" s="312">
        <f t="shared" si="22"/>
        <v>1</v>
      </c>
      <c r="T55" s="311"/>
      <c r="U55" s="243">
        <v>88.93</v>
      </c>
      <c r="V55" s="311"/>
      <c r="W55" s="311">
        <f t="shared" si="15"/>
        <v>106.71600000000001</v>
      </c>
      <c r="X55" s="298"/>
    </row>
    <row r="56" spans="1:24" s="9" customFormat="1" ht="28.5">
      <c r="A56" s="302"/>
      <c r="B56" s="303" t="s">
        <v>217</v>
      </c>
      <c r="C56" s="304" t="s">
        <v>218</v>
      </c>
      <c r="D56" s="305" t="s">
        <v>200</v>
      </c>
      <c r="E56" s="306">
        <f t="shared" si="3"/>
        <v>2.5</v>
      </c>
      <c r="F56" s="243">
        <f t="shared" si="4"/>
        <v>256.64800000000002</v>
      </c>
      <c r="G56" s="307">
        <v>20</v>
      </c>
      <c r="H56" s="243">
        <f t="shared" si="20"/>
        <v>307.98</v>
      </c>
      <c r="I56" s="243">
        <f t="shared" si="21"/>
        <v>769.95</v>
      </c>
      <c r="J56" s="303" t="s">
        <v>219</v>
      </c>
      <c r="K56" s="304" t="s">
        <v>206</v>
      </c>
      <c r="L56" s="255"/>
      <c r="M56" s="308">
        <v>2.5</v>
      </c>
      <c r="N56" s="309"/>
      <c r="O56" s="309"/>
      <c r="P56" s="309"/>
      <c r="Q56" s="309"/>
      <c r="R56" s="308"/>
      <c r="S56" s="312">
        <f t="shared" si="22"/>
        <v>2.5</v>
      </c>
      <c r="T56" s="311"/>
      <c r="U56" s="243">
        <v>320.81</v>
      </c>
      <c r="V56" s="311"/>
      <c r="W56" s="311">
        <f t="shared" si="15"/>
        <v>962.43</v>
      </c>
      <c r="X56" s="311"/>
    </row>
    <row r="57" spans="1:24" s="9" customFormat="1" ht="57">
      <c r="A57" s="302"/>
      <c r="B57" s="303" t="s">
        <v>220</v>
      </c>
      <c r="C57" s="304" t="s">
        <v>221</v>
      </c>
      <c r="D57" s="305" t="s">
        <v>12</v>
      </c>
      <c r="E57" s="306">
        <f t="shared" si="3"/>
        <v>14</v>
      </c>
      <c r="F57" s="243">
        <f t="shared" si="4"/>
        <v>192.96800000000002</v>
      </c>
      <c r="G57" s="307">
        <v>20</v>
      </c>
      <c r="H57" s="243">
        <f t="shared" si="20"/>
        <v>231.56</v>
      </c>
      <c r="I57" s="243">
        <f t="shared" si="21"/>
        <v>3241.84</v>
      </c>
      <c r="J57" s="303">
        <v>5213863</v>
      </c>
      <c r="K57" s="304" t="s">
        <v>206</v>
      </c>
      <c r="L57" s="255"/>
      <c r="M57" s="339">
        <f>(M54+M53+M52)</f>
        <v>14</v>
      </c>
      <c r="N57" s="309"/>
      <c r="O57" s="309"/>
      <c r="P57" s="309"/>
      <c r="Q57" s="309"/>
      <c r="R57" s="308"/>
      <c r="S57" s="312">
        <f t="shared" si="22"/>
        <v>14</v>
      </c>
      <c r="T57" s="311"/>
      <c r="U57" s="243">
        <v>241.21</v>
      </c>
      <c r="V57" s="311"/>
      <c r="W57" s="311">
        <f t="shared" si="15"/>
        <v>4052.328</v>
      </c>
      <c r="X57" s="311"/>
    </row>
    <row r="58" spans="1:24" s="9" customFormat="1" ht="43.5" thickBot="1">
      <c r="A58" s="302"/>
      <c r="B58" s="303" t="s">
        <v>222</v>
      </c>
      <c r="C58" s="304" t="s">
        <v>223</v>
      </c>
      <c r="D58" s="305" t="s">
        <v>32</v>
      </c>
      <c r="E58" s="306">
        <f t="shared" si="3"/>
        <v>57.38966666666667</v>
      </c>
      <c r="F58" s="243">
        <f t="shared" si="4"/>
        <v>16.263999999999999</v>
      </c>
      <c r="G58" s="307">
        <v>20</v>
      </c>
      <c r="H58" s="243">
        <f t="shared" si="20"/>
        <v>19.52</v>
      </c>
      <c r="I58" s="243">
        <f t="shared" si="21"/>
        <v>1120.2462933333334</v>
      </c>
      <c r="J58" s="303">
        <v>72947</v>
      </c>
      <c r="K58" s="304" t="s">
        <v>224</v>
      </c>
      <c r="L58" s="255"/>
      <c r="M58" s="346">
        <f>[2]SINALIZAÇÃO!$G$15</f>
        <v>57.38966666666667</v>
      </c>
      <c r="N58" s="309"/>
      <c r="O58" s="309"/>
      <c r="P58" s="309"/>
      <c r="Q58" s="309"/>
      <c r="R58" s="308"/>
      <c r="S58" s="330">
        <f t="shared" si="22"/>
        <v>57.38966666666667</v>
      </c>
      <c r="T58" s="311"/>
      <c r="U58" s="243">
        <v>20.329999999999998</v>
      </c>
      <c r="V58" s="311"/>
      <c r="W58" s="311">
        <f t="shared" si="15"/>
        <v>1400.0783079999999</v>
      </c>
      <c r="X58" s="311"/>
    </row>
    <row r="59" spans="1:24" s="9" customFormat="1" ht="30.75" thickBot="1">
      <c r="A59" s="359"/>
      <c r="B59" s="360">
        <v>4</v>
      </c>
      <c r="C59" s="361" t="s">
        <v>225</v>
      </c>
      <c r="D59" s="362"/>
      <c r="E59" s="362"/>
      <c r="F59" s="362"/>
      <c r="G59" s="362"/>
      <c r="H59" s="362"/>
      <c r="I59" s="363">
        <f>SUM(I60:I64)</f>
        <v>70279.465972000005</v>
      </c>
      <c r="J59" s="360"/>
      <c r="K59" s="361"/>
      <c r="L59" s="255"/>
      <c r="M59" s="299"/>
      <c r="N59" s="299"/>
      <c r="O59" s="299"/>
      <c r="P59" s="299"/>
      <c r="Q59" s="299"/>
      <c r="R59" s="300"/>
      <c r="S59" s="331"/>
      <c r="T59" s="298"/>
      <c r="U59" s="243"/>
      <c r="V59" s="298"/>
      <c r="W59" s="311">
        <f t="shared" si="15"/>
        <v>0</v>
      </c>
      <c r="X59" s="311"/>
    </row>
    <row r="60" spans="1:24" s="9" customFormat="1" ht="42.75">
      <c r="A60" s="302"/>
      <c r="B60" s="303" t="s">
        <v>226</v>
      </c>
      <c r="C60" s="304" t="s">
        <v>227</v>
      </c>
      <c r="D60" s="305" t="s">
        <v>200</v>
      </c>
      <c r="E60" s="306">
        <f t="shared" si="3"/>
        <v>1188.73</v>
      </c>
      <c r="F60" s="243">
        <f t="shared" si="4"/>
        <v>0.35200000000000004</v>
      </c>
      <c r="G60" s="307">
        <v>20</v>
      </c>
      <c r="H60" s="243">
        <f t="shared" si="20"/>
        <v>0.42</v>
      </c>
      <c r="I60" s="243">
        <f t="shared" si="21"/>
        <v>499.26659999999998</v>
      </c>
      <c r="J60" s="303">
        <v>79472</v>
      </c>
      <c r="K60" s="304" t="s">
        <v>228</v>
      </c>
      <c r="L60" s="255"/>
      <c r="M60" s="308">
        <v>1188.73</v>
      </c>
      <c r="N60" s="309"/>
      <c r="O60" s="309"/>
      <c r="P60" s="309"/>
      <c r="Q60" s="309"/>
      <c r="R60" s="308"/>
      <c r="S60" s="297">
        <f>SUM(M60:R60)</f>
        <v>1188.73</v>
      </c>
      <c r="T60" s="311"/>
      <c r="U60" s="243">
        <v>0.44</v>
      </c>
      <c r="V60" s="311"/>
      <c r="W60" s="311">
        <f t="shared" si="15"/>
        <v>627.64944000000003</v>
      </c>
      <c r="X60" s="311"/>
    </row>
    <row r="61" spans="1:24" s="9" customFormat="1" ht="28.5">
      <c r="A61" s="302"/>
      <c r="B61" s="303" t="s">
        <v>229</v>
      </c>
      <c r="C61" s="304" t="s">
        <v>230</v>
      </c>
      <c r="D61" s="305" t="s">
        <v>172</v>
      </c>
      <c r="E61" s="306">
        <f t="shared" si="3"/>
        <v>47.549199999999999</v>
      </c>
      <c r="F61" s="243">
        <f t="shared" si="4"/>
        <v>80.296000000000006</v>
      </c>
      <c r="G61" s="307">
        <v>20</v>
      </c>
      <c r="H61" s="243">
        <f t="shared" si="20"/>
        <v>96.36</v>
      </c>
      <c r="I61" s="243">
        <f t="shared" si="21"/>
        <v>4581.8409119999997</v>
      </c>
      <c r="J61" s="303">
        <v>94342</v>
      </c>
      <c r="K61" s="304" t="s">
        <v>231</v>
      </c>
      <c r="L61" s="255"/>
      <c r="M61" s="308">
        <f>M60*0.04</f>
        <v>47.549199999999999</v>
      </c>
      <c r="N61" s="309"/>
      <c r="O61" s="309"/>
      <c r="P61" s="309"/>
      <c r="Q61" s="309"/>
      <c r="R61" s="308"/>
      <c r="S61" s="312">
        <f>SUM(M61:R61)</f>
        <v>47.549199999999999</v>
      </c>
      <c r="T61" s="311"/>
      <c r="U61" s="243">
        <v>100.37</v>
      </c>
      <c r="V61" s="311"/>
      <c r="W61" s="311">
        <f t="shared" si="15"/>
        <v>5727.0158447999993</v>
      </c>
      <c r="X61" s="311"/>
    </row>
    <row r="62" spans="1:24" s="9" customFormat="1" ht="29.25">
      <c r="A62" s="302"/>
      <c r="B62" s="303" t="s">
        <v>232</v>
      </c>
      <c r="C62" s="304" t="s">
        <v>280</v>
      </c>
      <c r="D62" s="305" t="s">
        <v>199</v>
      </c>
      <c r="E62" s="306">
        <f t="shared" si="3"/>
        <v>950.98399999999992</v>
      </c>
      <c r="F62" s="243">
        <f t="shared" si="4"/>
        <v>1.1599999999999999</v>
      </c>
      <c r="G62" s="307">
        <v>20</v>
      </c>
      <c r="H62" s="243">
        <f t="shared" si="20"/>
        <v>1.39</v>
      </c>
      <c r="I62" s="243">
        <f t="shared" si="21"/>
        <v>1321.8677599999999</v>
      </c>
      <c r="J62" s="303">
        <v>97914</v>
      </c>
      <c r="K62" s="304" t="s">
        <v>262</v>
      </c>
      <c r="L62" s="255"/>
      <c r="M62" s="308">
        <f>M61*20</f>
        <v>950.98399999999992</v>
      </c>
      <c r="N62" s="309"/>
      <c r="O62" s="309"/>
      <c r="P62" s="309"/>
      <c r="Q62" s="309"/>
      <c r="R62" s="308"/>
      <c r="S62" s="312">
        <f>SUM(M62:R62)</f>
        <v>950.98399999999992</v>
      </c>
      <c r="T62" s="311"/>
      <c r="U62" s="243">
        <v>1.45</v>
      </c>
      <c r="V62" s="311"/>
      <c r="W62" s="311">
        <f t="shared" si="15"/>
        <v>1654.7121599999998</v>
      </c>
      <c r="X62" s="311"/>
    </row>
    <row r="63" spans="1:24" s="240" customFormat="1" ht="85.5">
      <c r="A63" s="302"/>
      <c r="B63" s="303" t="s">
        <v>233</v>
      </c>
      <c r="C63" s="304" t="s">
        <v>234</v>
      </c>
      <c r="D63" s="305" t="s">
        <v>200</v>
      </c>
      <c r="E63" s="306">
        <f t="shared" si="3"/>
        <v>937.16</v>
      </c>
      <c r="F63" s="243">
        <f t="shared" si="4"/>
        <v>44.64</v>
      </c>
      <c r="G63" s="307">
        <v>20</v>
      </c>
      <c r="H63" s="243">
        <f t="shared" si="20"/>
        <v>53.57</v>
      </c>
      <c r="I63" s="243">
        <f t="shared" si="21"/>
        <v>50203.661199999995</v>
      </c>
      <c r="J63" s="303" t="s">
        <v>235</v>
      </c>
      <c r="K63" s="304" t="s">
        <v>236</v>
      </c>
      <c r="L63" s="255"/>
      <c r="M63" s="308">
        <v>937.16</v>
      </c>
      <c r="N63" s="309"/>
      <c r="O63" s="309"/>
      <c r="P63" s="309"/>
      <c r="Q63" s="309"/>
      <c r="R63" s="308"/>
      <c r="S63" s="312">
        <f>SUM(M63:R63)</f>
        <v>937.16</v>
      </c>
      <c r="T63" s="311"/>
      <c r="U63" s="243">
        <v>55.8</v>
      </c>
      <c r="V63" s="311"/>
      <c r="W63" s="311">
        <f t="shared" si="15"/>
        <v>62752.233599999992</v>
      </c>
      <c r="X63" s="298"/>
    </row>
    <row r="64" spans="1:24" s="4" customFormat="1" ht="85.5">
      <c r="A64" s="302"/>
      <c r="B64" s="303" t="s">
        <v>237</v>
      </c>
      <c r="C64" s="304" t="s">
        <v>263</v>
      </c>
      <c r="D64" s="305" t="s">
        <v>200</v>
      </c>
      <c r="E64" s="306">
        <f t="shared" si="3"/>
        <v>251.57</v>
      </c>
      <c r="F64" s="243">
        <f t="shared" si="4"/>
        <v>45.288000000000004</v>
      </c>
      <c r="G64" s="307">
        <v>20</v>
      </c>
      <c r="H64" s="243">
        <f t="shared" si="20"/>
        <v>54.35</v>
      </c>
      <c r="I64" s="243">
        <f t="shared" si="21"/>
        <v>13672.8295</v>
      </c>
      <c r="J64" s="303" t="s">
        <v>238</v>
      </c>
      <c r="K64" s="304" t="s">
        <v>239</v>
      </c>
      <c r="L64" s="255"/>
      <c r="M64" s="308">
        <v>251.57</v>
      </c>
      <c r="N64" s="309"/>
      <c r="O64" s="309"/>
      <c r="P64" s="309"/>
      <c r="Q64" s="309"/>
      <c r="R64" s="308"/>
      <c r="S64" s="312">
        <f>SUM(M64:R64)</f>
        <v>251.57</v>
      </c>
      <c r="T64" s="311"/>
      <c r="U64" s="243">
        <v>56.61</v>
      </c>
      <c r="V64" s="311"/>
      <c r="W64" s="311">
        <f t="shared" si="15"/>
        <v>17089.65324</v>
      </c>
      <c r="X64" s="253"/>
    </row>
    <row r="65" spans="1:24" s="3" customFormat="1" ht="20.100000000000001" customHeight="1">
      <c r="A65" s="302"/>
      <c r="B65" s="303"/>
      <c r="C65" s="304"/>
      <c r="D65" s="305"/>
      <c r="E65" s="243"/>
      <c r="F65" s="243"/>
      <c r="G65" s="307"/>
      <c r="H65" s="243"/>
      <c r="I65" s="243"/>
      <c r="J65" s="303"/>
      <c r="K65" s="304"/>
      <c r="L65" s="255"/>
      <c r="M65" s="309"/>
      <c r="N65" s="309"/>
      <c r="O65" s="309"/>
      <c r="P65" s="309"/>
      <c r="Q65" s="309"/>
      <c r="R65" s="308"/>
      <c r="S65" s="308"/>
      <c r="T65" s="311"/>
      <c r="U65" s="243"/>
      <c r="V65" s="311"/>
      <c r="W65" s="311">
        <f t="shared" si="15"/>
        <v>0</v>
      </c>
      <c r="X65" s="247"/>
    </row>
    <row r="66" spans="1:24" s="3" customFormat="1" ht="20.100000000000001" customHeight="1">
      <c r="A66" s="302"/>
      <c r="B66" s="303"/>
      <c r="C66" s="304"/>
      <c r="D66" s="305"/>
      <c r="E66" s="243"/>
      <c r="F66" s="243"/>
      <c r="G66" s="307"/>
      <c r="H66" s="243"/>
      <c r="I66" s="243"/>
      <c r="J66" s="303"/>
      <c r="K66" s="304"/>
      <c r="L66" s="255"/>
      <c r="M66" s="309"/>
      <c r="N66" s="309"/>
      <c r="O66" s="309"/>
      <c r="P66" s="309"/>
      <c r="Q66" s="309"/>
      <c r="R66" s="308"/>
      <c r="S66" s="308"/>
      <c r="T66" s="311"/>
      <c r="U66" s="243"/>
      <c r="V66" s="311"/>
      <c r="W66" s="311">
        <f t="shared" si="15"/>
        <v>0</v>
      </c>
      <c r="X66" s="247"/>
    </row>
    <row r="67" spans="1:24" s="3" customFormat="1" ht="15.75" thickBot="1">
      <c r="A67" s="359"/>
      <c r="B67" s="360"/>
      <c r="C67" s="362" t="s">
        <v>240</v>
      </c>
      <c r="D67" s="362"/>
      <c r="E67" s="363"/>
      <c r="F67" s="363"/>
      <c r="G67" s="364"/>
      <c r="H67" s="363"/>
      <c r="I67" s="363">
        <f>SUM(I59,I51,I37,I15)</f>
        <v>306277.65603118885</v>
      </c>
      <c r="J67" s="360"/>
      <c r="K67" s="361"/>
      <c r="L67" s="255"/>
      <c r="M67" s="319"/>
      <c r="N67" s="319"/>
      <c r="O67" s="319"/>
      <c r="P67" s="319"/>
      <c r="Q67" s="319"/>
      <c r="R67" s="320"/>
      <c r="S67" s="321"/>
      <c r="T67" s="298"/>
      <c r="U67" s="239"/>
      <c r="V67" s="298"/>
      <c r="W67" s="311">
        <f t="shared" si="15"/>
        <v>0</v>
      </c>
      <c r="X67" s="247"/>
    </row>
    <row r="68" spans="1:24" s="4" customFormat="1" ht="14.25">
      <c r="A68" s="322"/>
      <c r="B68" s="253"/>
      <c r="C68" s="253"/>
      <c r="D68" s="253"/>
      <c r="E68" s="253"/>
      <c r="F68" s="253"/>
      <c r="G68" s="253"/>
      <c r="H68" s="253"/>
      <c r="I68" s="253"/>
      <c r="J68" s="253"/>
      <c r="K68" s="253"/>
      <c r="L68" s="255"/>
      <c r="M68" s="255"/>
      <c r="N68" s="255"/>
      <c r="O68" s="255"/>
      <c r="P68" s="255"/>
      <c r="Q68" s="266"/>
      <c r="R68" s="266"/>
      <c r="S68" s="253"/>
      <c r="T68" s="253"/>
      <c r="U68" s="253"/>
      <c r="V68" s="253"/>
      <c r="W68" s="311">
        <f t="shared" si="15"/>
        <v>0</v>
      </c>
      <c r="X68" s="253"/>
    </row>
    <row r="69" spans="1:24" s="4" customFormat="1" ht="15">
      <c r="A69" s="247"/>
      <c r="B69" s="247"/>
      <c r="C69" s="323"/>
      <c r="D69" s="247"/>
      <c r="E69" s="247"/>
      <c r="F69" s="247"/>
      <c r="G69" s="247"/>
      <c r="H69" s="247"/>
      <c r="I69" s="324"/>
      <c r="J69" s="247"/>
      <c r="K69" s="323"/>
      <c r="L69" s="255"/>
      <c r="M69" s="255"/>
      <c r="N69" s="255"/>
      <c r="O69" s="255"/>
      <c r="P69" s="255"/>
      <c r="Q69" s="323"/>
      <c r="R69" s="323"/>
      <c r="S69" s="247"/>
      <c r="T69" s="247"/>
      <c r="U69" s="247"/>
      <c r="V69" s="247"/>
      <c r="W69" s="247"/>
      <c r="X69" s="253"/>
    </row>
    <row r="70" spans="1:24" s="10" customFormat="1" ht="15">
      <c r="A70" s="267" t="s">
        <v>293</v>
      </c>
      <c r="B70" s="247"/>
      <c r="C70" s="323"/>
      <c r="D70" s="247"/>
      <c r="E70" s="247"/>
      <c r="F70" s="247"/>
      <c r="G70" s="247"/>
      <c r="H70" s="247"/>
      <c r="I70" s="324"/>
      <c r="J70" s="247"/>
      <c r="K70" s="323"/>
      <c r="L70" s="255"/>
      <c r="M70" s="255"/>
      <c r="N70" s="255"/>
      <c r="O70" s="255"/>
      <c r="P70" s="255"/>
      <c r="Q70" s="323"/>
      <c r="R70" s="323"/>
      <c r="S70" s="247"/>
      <c r="T70" s="247"/>
      <c r="U70" s="247"/>
      <c r="V70" s="247"/>
      <c r="W70" s="247"/>
      <c r="X70" s="325"/>
    </row>
    <row r="71" spans="1:24" s="10" customFormat="1" ht="15">
      <c r="A71" s="267"/>
      <c r="B71" s="247"/>
      <c r="C71" s="323"/>
      <c r="D71" s="247"/>
      <c r="E71" s="247"/>
      <c r="F71" s="247"/>
      <c r="G71" s="247"/>
      <c r="H71" s="247"/>
      <c r="I71" s="324"/>
      <c r="J71" s="247"/>
      <c r="K71" s="323"/>
      <c r="L71" s="255"/>
      <c r="M71" s="255"/>
      <c r="N71" s="255"/>
      <c r="O71" s="255"/>
      <c r="P71" s="255"/>
      <c r="Q71" s="323"/>
      <c r="R71" s="323"/>
      <c r="S71" s="247"/>
      <c r="T71" s="247"/>
      <c r="U71" s="247"/>
      <c r="V71" s="247"/>
      <c r="W71" s="247"/>
      <c r="X71" s="325"/>
    </row>
    <row r="72" spans="1:24" s="10" customFormat="1" ht="15">
      <c r="A72" s="247"/>
      <c r="B72" s="247"/>
      <c r="C72" s="247"/>
      <c r="D72" s="247"/>
      <c r="E72" s="247"/>
      <c r="F72" s="247"/>
      <c r="G72" s="247"/>
      <c r="H72" s="247"/>
      <c r="I72" s="326"/>
      <c r="J72" s="247"/>
      <c r="K72" s="323"/>
      <c r="L72" s="255"/>
      <c r="M72" s="255"/>
      <c r="N72" s="255"/>
      <c r="O72" s="255"/>
      <c r="P72" s="255"/>
      <c r="Q72" s="323"/>
      <c r="R72" s="323"/>
      <c r="S72" s="247"/>
      <c r="T72" s="247"/>
      <c r="U72" s="247"/>
      <c r="V72" s="247"/>
      <c r="W72" s="247"/>
      <c r="X72" s="325"/>
    </row>
    <row r="73" spans="1:24" s="4" customFormat="1" ht="14.25">
      <c r="A73" s="253"/>
      <c r="B73" s="253"/>
      <c r="C73" s="253"/>
      <c r="D73" s="253"/>
      <c r="E73" s="253"/>
      <c r="F73" s="253"/>
      <c r="G73" s="253"/>
      <c r="H73" s="253"/>
      <c r="I73" s="253"/>
      <c r="J73" s="253"/>
      <c r="K73" s="253"/>
      <c r="L73" s="255"/>
      <c r="M73" s="352"/>
      <c r="N73" s="352">
        <f>I67/E44</f>
        <v>120.17061942848633</v>
      </c>
      <c r="O73" s="255"/>
      <c r="P73" s="255"/>
      <c r="Q73" s="266"/>
      <c r="R73" s="266"/>
      <c r="S73" s="253"/>
      <c r="T73" s="253"/>
      <c r="U73" s="253"/>
      <c r="V73" s="253"/>
      <c r="W73" s="253"/>
      <c r="X73" s="253"/>
    </row>
    <row r="74" spans="1:24" s="4" customFormat="1" ht="14.25">
      <c r="A74" s="253"/>
      <c r="B74" s="253"/>
      <c r="C74" s="327" t="s">
        <v>241</v>
      </c>
      <c r="D74" s="253"/>
      <c r="E74" s="253"/>
      <c r="F74" s="327" t="s">
        <v>242</v>
      </c>
      <c r="G74" s="253"/>
      <c r="H74" s="253"/>
      <c r="I74" s="253"/>
      <c r="J74" s="253"/>
      <c r="K74" s="253"/>
      <c r="L74" s="253"/>
      <c r="M74" s="253"/>
      <c r="N74" s="253"/>
      <c r="O74" s="253"/>
      <c r="P74" s="253"/>
      <c r="Q74" s="266"/>
      <c r="R74" s="266"/>
      <c r="S74" s="253"/>
      <c r="T74" s="253"/>
      <c r="U74" s="253"/>
      <c r="V74" s="253"/>
      <c r="W74" s="253"/>
      <c r="X74" s="253"/>
    </row>
    <row r="75" spans="1:24" s="4" customFormat="1" ht="15">
      <c r="A75" s="325"/>
      <c r="B75" s="325"/>
      <c r="C75" s="325" t="s">
        <v>19</v>
      </c>
      <c r="D75" s="325"/>
      <c r="E75" s="325"/>
      <c r="F75" s="325" t="s">
        <v>243</v>
      </c>
      <c r="G75" s="253"/>
      <c r="H75" s="253"/>
      <c r="I75" s="253"/>
      <c r="J75" s="253"/>
      <c r="K75" s="325"/>
      <c r="L75" s="325"/>
      <c r="M75" s="325"/>
      <c r="N75" s="325"/>
      <c r="O75" s="325"/>
      <c r="P75" s="325"/>
      <c r="Q75" s="270"/>
      <c r="R75" s="270"/>
      <c r="S75" s="327"/>
      <c r="T75" s="325"/>
      <c r="U75" s="325"/>
      <c r="V75" s="325"/>
      <c r="W75" s="325"/>
      <c r="X75" s="253"/>
    </row>
    <row r="76" spans="1:24" ht="15">
      <c r="A76" s="325"/>
      <c r="B76" s="325"/>
      <c r="C76" s="325" t="s">
        <v>264</v>
      </c>
      <c r="D76" s="325"/>
      <c r="E76" s="325"/>
      <c r="F76" s="325"/>
      <c r="G76" s="253"/>
      <c r="H76" s="253"/>
      <c r="I76" s="253"/>
      <c r="J76" s="253"/>
      <c r="K76" s="325"/>
      <c r="L76" s="325"/>
      <c r="M76" s="325"/>
      <c r="N76" s="325"/>
      <c r="O76" s="325"/>
      <c r="P76" s="325"/>
      <c r="Q76" s="270"/>
      <c r="R76" s="270"/>
      <c r="S76" s="327"/>
      <c r="T76" s="325"/>
      <c r="U76" s="325"/>
      <c r="V76" s="325"/>
      <c r="W76" s="325"/>
      <c r="X76" s="284"/>
    </row>
    <row r="77" spans="1:24" ht="15">
      <c r="A77" s="328"/>
      <c r="B77" s="284"/>
      <c r="C77" s="284"/>
      <c r="D77" s="284"/>
      <c r="E77" s="284"/>
      <c r="F77" s="284"/>
      <c r="G77" s="284"/>
      <c r="H77" s="284"/>
      <c r="I77" s="284"/>
      <c r="J77" s="284"/>
      <c r="K77" s="284"/>
      <c r="L77" s="284"/>
      <c r="M77" s="284"/>
      <c r="N77" s="284"/>
      <c r="O77" s="284"/>
      <c r="P77" s="329"/>
      <c r="Q77" s="284"/>
      <c r="R77" s="284"/>
      <c r="S77" s="284"/>
      <c r="T77" s="284"/>
      <c r="U77" s="284"/>
      <c r="V77" s="284"/>
      <c r="W77" s="284"/>
      <c r="X77" s="284"/>
    </row>
  </sheetData>
  <mergeCells count="5">
    <mergeCell ref="A12:A13"/>
    <mergeCell ref="B12:B13"/>
    <mergeCell ref="C12:C13"/>
    <mergeCell ref="J12:J13"/>
    <mergeCell ref="K12:K13"/>
  </mergeCells>
  <conditionalFormatting sqref="H41:J41 A48:A51 C48:C50 C51:E51 A14:K14 A18 M61:O62 A16 C16:D16 G16:K16 H38:K38 A61:K62 B56:B60 G19:J30 A27:A35 B16:B35 C27:D35 E52:E55 A53:D54 F53:K54 G31:K36 E16:F35 F38:G42 P38:P62 J37:J38 U37:U42 A37:A42 C37:F42 H37:I42 K37:K40 H42:H43 B37:B50 E39:E50 G37:G50 G48:K51 E34:E37 M14:S59 F17:F64 E56:F60">
    <cfRule type="expression" dxfId="639" priority="610" stopIfTrue="1">
      <formula>COUNTA($A14)</formula>
    </cfRule>
  </conditionalFormatting>
  <conditionalFormatting sqref="A36:F36">
    <cfRule type="expression" dxfId="638" priority="609" stopIfTrue="1">
      <formula>COUNTA($A36)</formula>
    </cfRule>
  </conditionalFormatting>
  <conditionalFormatting sqref="H42:J42">
    <cfRule type="expression" dxfId="637" priority="608" stopIfTrue="1">
      <formula>COUNTA($A42)</formula>
    </cfRule>
  </conditionalFormatting>
  <conditionalFormatting sqref="K39:K40">
    <cfRule type="expression" dxfId="636" priority="607" stopIfTrue="1">
      <formula>COUNTA($A39)</formula>
    </cfRule>
  </conditionalFormatting>
  <conditionalFormatting sqref="M15:O15">
    <cfRule type="expression" dxfId="635" priority="606" stopIfTrue="1">
      <formula>COUNTA($A15)</formula>
    </cfRule>
  </conditionalFormatting>
  <conditionalFormatting sqref="A39:A40 C39:D40 H39:J40">
    <cfRule type="expression" dxfId="634" priority="605" stopIfTrue="1">
      <formula>COUNTA($A39)</formula>
    </cfRule>
  </conditionalFormatting>
  <conditionalFormatting sqref="K41">
    <cfRule type="expression" dxfId="633" priority="604" stopIfTrue="1">
      <formula>COUNTA($A41)</formula>
    </cfRule>
  </conditionalFormatting>
  <conditionalFormatting sqref="K15">
    <cfRule type="expression" dxfId="632" priority="603" stopIfTrue="1">
      <formula>COUNTA($A15)</formula>
    </cfRule>
  </conditionalFormatting>
  <conditionalFormatting sqref="P56">
    <cfRule type="expression" dxfId="631" priority="602" stopIfTrue="1">
      <formula>COUNTA($A56)</formula>
    </cfRule>
  </conditionalFormatting>
  <conditionalFormatting sqref="K56">
    <cfRule type="expression" dxfId="630" priority="601" stopIfTrue="1">
      <formula>COUNTA($A56)</formula>
    </cfRule>
  </conditionalFormatting>
  <conditionalFormatting sqref="G56">
    <cfRule type="expression" dxfId="629" priority="600" stopIfTrue="1">
      <formula>COUNTA($A56)</formula>
    </cfRule>
  </conditionalFormatting>
  <conditionalFormatting sqref="M39:O40 M41">
    <cfRule type="expression" dxfId="628" priority="595" stopIfTrue="1">
      <formula>COUNTA($A39)</formula>
    </cfRule>
  </conditionalFormatting>
  <conditionalFormatting sqref="M56:O56">
    <cfRule type="expression" dxfId="627" priority="594" stopIfTrue="1">
      <formula>COUNTA($A56)</formula>
    </cfRule>
  </conditionalFormatting>
  <conditionalFormatting sqref="G15:I15">
    <cfRule type="expression" dxfId="626" priority="593" stopIfTrue="1">
      <formula>COUNTA($A15)</formula>
    </cfRule>
  </conditionalFormatting>
  <conditionalFormatting sqref="A15:F15">
    <cfRule type="expression" dxfId="625" priority="592" stopIfTrue="1">
      <formula>COUNTA($A15)</formula>
    </cfRule>
  </conditionalFormatting>
  <conditionalFormatting sqref="J15">
    <cfRule type="expression" dxfId="624" priority="591" stopIfTrue="1">
      <formula>COUNTA($A15)</formula>
    </cfRule>
  </conditionalFormatting>
  <conditionalFormatting sqref="P15">
    <cfRule type="expression" dxfId="623" priority="590" stopIfTrue="1">
      <formula>COUNTA($A15)</formula>
    </cfRule>
  </conditionalFormatting>
  <conditionalFormatting sqref="K57:K58">
    <cfRule type="expression" dxfId="622" priority="589" stopIfTrue="1">
      <formula>COUNTA($A57)</formula>
    </cfRule>
  </conditionalFormatting>
  <conditionalFormatting sqref="K59:K60">
    <cfRule type="expression" dxfId="621" priority="588" stopIfTrue="1">
      <formula>COUNTA($A59)</formula>
    </cfRule>
  </conditionalFormatting>
  <conditionalFormatting sqref="A59:A60 C59:D60 M59:O60 H59:J60">
    <cfRule type="expression" dxfId="620" priority="587" stopIfTrue="1">
      <formula>COUNTA($A59)</formula>
    </cfRule>
  </conditionalFormatting>
  <conditionalFormatting sqref="G59:G60 F59">
    <cfRule type="expression" dxfId="619" priority="586" stopIfTrue="1">
      <formula>COUNTA($A59)</formula>
    </cfRule>
  </conditionalFormatting>
  <conditionalFormatting sqref="G57:G58">
    <cfRule type="expression" dxfId="618" priority="585" stopIfTrue="1">
      <formula>COUNTA($A57)</formula>
    </cfRule>
  </conditionalFormatting>
  <conditionalFormatting sqref="A57:A58 C57:D58 M57:O58 H57:J58">
    <cfRule type="expression" dxfId="617" priority="584" stopIfTrue="1">
      <formula>COUNTA($A57)</formula>
    </cfRule>
  </conditionalFormatting>
  <conditionalFormatting sqref="P57:P58">
    <cfRule type="expression" dxfId="616" priority="583" stopIfTrue="1">
      <formula>COUNTA($A57)</formula>
    </cfRule>
  </conditionalFormatting>
  <conditionalFormatting sqref="A56 C56:D56 H56:J56">
    <cfRule type="expression" dxfId="615" priority="582" stopIfTrue="1">
      <formula>COUNTA($A56)</formula>
    </cfRule>
  </conditionalFormatting>
  <conditionalFormatting sqref="E44:E47">
    <cfRule type="expression" dxfId="614" priority="581" stopIfTrue="1">
      <formula>COUNTA($A44)</formula>
    </cfRule>
  </conditionalFormatting>
  <conditionalFormatting sqref="P44:P47">
    <cfRule type="expression" dxfId="613" priority="580" stopIfTrue="1">
      <formula>COUNTA($A44)</formula>
    </cfRule>
  </conditionalFormatting>
  <conditionalFormatting sqref="B44:B54">
    <cfRule type="expression" dxfId="612" priority="579" stopIfTrue="1">
      <formula>COUNTA($A44)</formula>
    </cfRule>
  </conditionalFormatting>
  <conditionalFormatting sqref="A44:A47 C44:D47 H44:J47 M44:O47">
    <cfRule type="expression" dxfId="611" priority="578" stopIfTrue="1">
      <formula>COUNTA($A44)</formula>
    </cfRule>
  </conditionalFormatting>
  <conditionalFormatting sqref="K44:K47">
    <cfRule type="expression" dxfId="610" priority="577" stopIfTrue="1">
      <formula>COUNTA($A44)</formula>
    </cfRule>
  </conditionalFormatting>
  <conditionalFormatting sqref="G44:G47">
    <cfRule type="expression" dxfId="609" priority="576" stopIfTrue="1">
      <formula>COUNTA($A44)</formula>
    </cfRule>
  </conditionalFormatting>
  <conditionalFormatting sqref="D48:D50">
    <cfRule type="expression" dxfId="608" priority="575" stopIfTrue="1">
      <formula>COUNTA($A48)</formula>
    </cfRule>
  </conditionalFormatting>
  <conditionalFormatting sqref="A52 C52:E52 G52:K52 G53:G54">
    <cfRule type="expression" dxfId="607" priority="574" stopIfTrue="1">
      <formula>COUNTA($A52)</formula>
    </cfRule>
  </conditionalFormatting>
  <conditionalFormatting sqref="A17 C17:D17 G17:J17 P17">
    <cfRule type="expression" dxfId="606" priority="573" stopIfTrue="1">
      <formula>COUNTA($A17)</formula>
    </cfRule>
  </conditionalFormatting>
  <conditionalFormatting sqref="A19:A26 C19:D26">
    <cfRule type="expression" dxfId="605" priority="572" stopIfTrue="1">
      <formula>COUNTA($A19)</formula>
    </cfRule>
  </conditionalFormatting>
  <conditionalFormatting sqref="M17:O17">
    <cfRule type="expression" dxfId="604" priority="571" stopIfTrue="1">
      <formula>COUNTA($A17)</formula>
    </cfRule>
  </conditionalFormatting>
  <conditionalFormatting sqref="P37">
    <cfRule type="expression" dxfId="603" priority="570" stopIfTrue="1">
      <formula>COUNTA($A37)</formula>
    </cfRule>
  </conditionalFormatting>
  <conditionalFormatting sqref="A21 C21:D21">
    <cfRule type="expression" dxfId="602" priority="569" stopIfTrue="1">
      <formula>COUNTA($A21)</formula>
    </cfRule>
  </conditionalFormatting>
  <conditionalFormatting sqref="E21">
    <cfRule type="expression" dxfId="601" priority="568" stopIfTrue="1">
      <formula>COUNTA($A21)</formula>
    </cfRule>
  </conditionalFormatting>
  <conditionalFormatting sqref="E21">
    <cfRule type="expression" dxfId="600" priority="567" stopIfTrue="1">
      <formula>COUNTA($A21)</formula>
    </cfRule>
  </conditionalFormatting>
  <conditionalFormatting sqref="P43">
    <cfRule type="expression" dxfId="599" priority="566" stopIfTrue="1">
      <formula>COUNTA($A43)</formula>
    </cfRule>
  </conditionalFormatting>
  <conditionalFormatting sqref="H21">
    <cfRule type="expression" dxfId="598" priority="565" stopIfTrue="1">
      <formula>COUNTA($A21)</formula>
    </cfRule>
  </conditionalFormatting>
  <conditionalFormatting sqref="E21">
    <cfRule type="expression" dxfId="597" priority="564" stopIfTrue="1">
      <formula>COUNTA($A21)</formula>
    </cfRule>
  </conditionalFormatting>
  <conditionalFormatting sqref="P17">
    <cfRule type="expression" dxfId="596" priority="563" stopIfTrue="1">
      <formula>COUNTA($A17)</formula>
    </cfRule>
  </conditionalFormatting>
  <conditionalFormatting sqref="M17:O17">
    <cfRule type="expression" dxfId="595" priority="562" stopIfTrue="1">
      <formula>COUNTA($A17)</formula>
    </cfRule>
  </conditionalFormatting>
  <conditionalFormatting sqref="P55">
    <cfRule type="expression" dxfId="594" priority="561" stopIfTrue="1">
      <formula>COUNTA($A55)</formula>
    </cfRule>
  </conditionalFormatting>
  <conditionalFormatting sqref="J43">
    <cfRule type="expression" dxfId="593" priority="560" stopIfTrue="1">
      <formula>COUNTA($A43)</formula>
    </cfRule>
  </conditionalFormatting>
  <conditionalFormatting sqref="K37">
    <cfRule type="expression" dxfId="592" priority="559" stopIfTrue="1">
      <formula>COUNTA($A37)</formula>
    </cfRule>
  </conditionalFormatting>
  <conditionalFormatting sqref="E37:I37">
    <cfRule type="expression" dxfId="591" priority="558" stopIfTrue="1">
      <formula>COUNTA($A37)</formula>
    </cfRule>
  </conditionalFormatting>
  <conditionalFormatting sqref="A37:F37">
    <cfRule type="expression" dxfId="590" priority="557" stopIfTrue="1">
      <formula>COUNTA($A37)</formula>
    </cfRule>
  </conditionalFormatting>
  <conditionalFormatting sqref="J37">
    <cfRule type="expression" dxfId="589" priority="556" stopIfTrue="1">
      <formula>COUNTA($A37)</formula>
    </cfRule>
  </conditionalFormatting>
  <conditionalFormatting sqref="P37">
    <cfRule type="expression" dxfId="588" priority="555" stopIfTrue="1">
      <formula>COUNTA($A37)</formula>
    </cfRule>
  </conditionalFormatting>
  <conditionalFormatting sqref="J55">
    <cfRule type="expression" dxfId="587" priority="554" stopIfTrue="1">
      <formula>COUNTA($A55)</formula>
    </cfRule>
  </conditionalFormatting>
  <conditionalFormatting sqref="K43">
    <cfRule type="expression" dxfId="586" priority="553" stopIfTrue="1">
      <formula>COUNTA($A43)</formula>
    </cfRule>
  </conditionalFormatting>
  <conditionalFormatting sqref="G43:I43">
    <cfRule type="expression" dxfId="585" priority="552" stopIfTrue="1">
      <formula>COUNTA($A43)</formula>
    </cfRule>
  </conditionalFormatting>
  <conditionalFormatting sqref="A43:H43">
    <cfRule type="expression" dxfId="584" priority="551" stopIfTrue="1">
      <formula>COUNTA($A43)</formula>
    </cfRule>
  </conditionalFormatting>
  <conditionalFormatting sqref="P43">
    <cfRule type="expression" dxfId="583" priority="550" stopIfTrue="1">
      <formula>COUNTA($A43)</formula>
    </cfRule>
  </conditionalFormatting>
  <conditionalFormatting sqref="P55">
    <cfRule type="expression" dxfId="582" priority="549" stopIfTrue="1">
      <formula>COUNTA($A55)</formula>
    </cfRule>
  </conditionalFormatting>
  <conditionalFormatting sqref="K55">
    <cfRule type="expression" dxfId="581" priority="548" stopIfTrue="1">
      <formula>COUNTA($A55)</formula>
    </cfRule>
  </conditionalFormatting>
  <conditionalFormatting sqref="G55:I55">
    <cfRule type="expression" dxfId="580" priority="547" stopIfTrue="1">
      <formula>COUNTA($A55)</formula>
    </cfRule>
  </conditionalFormatting>
  <conditionalFormatting sqref="A55:H55">
    <cfRule type="expression" dxfId="579" priority="546" stopIfTrue="1">
      <formula>COUNTA($A55)</formula>
    </cfRule>
  </conditionalFormatting>
  <conditionalFormatting sqref="K63">
    <cfRule type="expression" dxfId="578" priority="545" stopIfTrue="1">
      <formula>COUNTA($A63)</formula>
    </cfRule>
  </conditionalFormatting>
  <conditionalFormatting sqref="R39:R40">
    <cfRule type="expression" dxfId="577" priority="544" stopIfTrue="1">
      <formula>COUNTA($A39)</formula>
    </cfRule>
  </conditionalFormatting>
  <conditionalFormatting sqref="P63">
    <cfRule type="expression" dxfId="576" priority="543" stopIfTrue="1">
      <formula>COUNTA($A63)</formula>
    </cfRule>
  </conditionalFormatting>
  <conditionalFormatting sqref="C18:D18 H18:J18">
    <cfRule type="expression" dxfId="575" priority="542" stopIfTrue="1">
      <formula>COUNTA($A18)</formula>
    </cfRule>
  </conditionalFormatting>
  <conditionalFormatting sqref="G63:I63">
    <cfRule type="expression" dxfId="574" priority="541" stopIfTrue="1">
      <formula>COUNTA($A63)</formula>
    </cfRule>
  </conditionalFormatting>
  <conditionalFormatting sqref="A63:F63">
    <cfRule type="expression" dxfId="573" priority="540" stopIfTrue="1">
      <formula>COUNTA($A63)</formula>
    </cfRule>
  </conditionalFormatting>
  <conditionalFormatting sqref="J63">
    <cfRule type="expression" dxfId="572" priority="539" stopIfTrue="1">
      <formula>COUNTA($A63)</formula>
    </cfRule>
  </conditionalFormatting>
  <conditionalFormatting sqref="P63">
    <cfRule type="expression" dxfId="571" priority="538" stopIfTrue="1">
      <formula>COUNTA($A63)</formula>
    </cfRule>
  </conditionalFormatting>
  <conditionalFormatting sqref="M63:O63">
    <cfRule type="expression" dxfId="570" priority="537" stopIfTrue="1">
      <formula>COUNTA($A63)</formula>
    </cfRule>
  </conditionalFormatting>
  <conditionalFormatting sqref="G18">
    <cfRule type="expression" dxfId="569" priority="536" stopIfTrue="1">
      <formula>COUNTA($A18)</formula>
    </cfRule>
  </conditionalFormatting>
  <conditionalFormatting sqref="E18">
    <cfRule type="expression" dxfId="568" priority="535" stopIfTrue="1">
      <formula>COUNTA($A18)</formula>
    </cfRule>
  </conditionalFormatting>
  <conditionalFormatting sqref="E18">
    <cfRule type="expression" dxfId="567" priority="534" stopIfTrue="1">
      <formula>COUNTA($A18)</formula>
    </cfRule>
  </conditionalFormatting>
  <conditionalFormatting sqref="E18">
    <cfRule type="expression" dxfId="566" priority="533" stopIfTrue="1">
      <formula>COUNTA($A18)</formula>
    </cfRule>
  </conditionalFormatting>
  <conditionalFormatting sqref="E18">
    <cfRule type="expression" dxfId="565" priority="532" stopIfTrue="1">
      <formula>COUNTA($A18)</formula>
    </cfRule>
  </conditionalFormatting>
  <conditionalFormatting sqref="E18">
    <cfRule type="expression" dxfId="564" priority="531" stopIfTrue="1">
      <formula>COUNTA($A18)</formula>
    </cfRule>
  </conditionalFormatting>
  <conditionalFormatting sqref="R41 R48:R51 R53:R54 R14 R61:R62">
    <cfRule type="expression" dxfId="563" priority="530" stopIfTrue="1">
      <formula>COUNTA($A14)</formula>
    </cfRule>
  </conditionalFormatting>
  <conditionalFormatting sqref="R36">
    <cfRule type="expression" dxfId="562" priority="529" stopIfTrue="1">
      <formula>COUNTA($A36)</formula>
    </cfRule>
  </conditionalFormatting>
  <conditionalFormatting sqref="R15">
    <cfRule type="expression" dxfId="561" priority="527" stopIfTrue="1">
      <formula>COUNTA($A15)</formula>
    </cfRule>
  </conditionalFormatting>
  <conditionalFormatting sqref="R59:R60">
    <cfRule type="expression" dxfId="560" priority="526" stopIfTrue="1">
      <formula>COUNTA($A59)</formula>
    </cfRule>
  </conditionalFormatting>
  <conditionalFormatting sqref="R57:R58">
    <cfRule type="expression" dxfId="559" priority="525" stopIfTrue="1">
      <formula>COUNTA($A57)</formula>
    </cfRule>
  </conditionalFormatting>
  <conditionalFormatting sqref="R56">
    <cfRule type="expression" dxfId="558" priority="524" stopIfTrue="1">
      <formula>COUNTA($A56)</formula>
    </cfRule>
  </conditionalFormatting>
  <conditionalFormatting sqref="R44:R47">
    <cfRule type="expression" dxfId="557" priority="523" stopIfTrue="1">
      <formula>COUNTA($A44)</formula>
    </cfRule>
  </conditionalFormatting>
  <conditionalFormatting sqref="R52">
    <cfRule type="expression" dxfId="556" priority="522" stopIfTrue="1">
      <formula>COUNTA($A52)</formula>
    </cfRule>
  </conditionalFormatting>
  <conditionalFormatting sqref="R17">
    <cfRule type="expression" dxfId="555" priority="521" stopIfTrue="1">
      <formula>COUNTA($A17)</formula>
    </cfRule>
  </conditionalFormatting>
  <conditionalFormatting sqref="R21">
    <cfRule type="expression" dxfId="554" priority="520" stopIfTrue="1">
      <formula>COUNTA($A21)</formula>
    </cfRule>
  </conditionalFormatting>
  <conditionalFormatting sqref="R21">
    <cfRule type="expression" dxfId="553" priority="519" stopIfTrue="1">
      <formula>COUNTA($A21)</formula>
    </cfRule>
  </conditionalFormatting>
  <conditionalFormatting sqref="R37">
    <cfRule type="expression" dxfId="552" priority="518" stopIfTrue="1">
      <formula>COUNTA($A37)</formula>
    </cfRule>
  </conditionalFormatting>
  <conditionalFormatting sqref="R43">
    <cfRule type="expression" dxfId="551" priority="517" stopIfTrue="1">
      <formula>COUNTA($A43)</formula>
    </cfRule>
  </conditionalFormatting>
  <conditionalFormatting sqref="R55">
    <cfRule type="expression" dxfId="550" priority="516" stopIfTrue="1">
      <formula>COUNTA($A55)</formula>
    </cfRule>
  </conditionalFormatting>
  <conditionalFormatting sqref="R63">
    <cfRule type="expression" dxfId="549" priority="515" stopIfTrue="1">
      <formula>COUNTA($A63)</formula>
    </cfRule>
  </conditionalFormatting>
  <conditionalFormatting sqref="R18">
    <cfRule type="expression" dxfId="548" priority="514" stopIfTrue="1">
      <formula>COUNTA($A18)</formula>
    </cfRule>
  </conditionalFormatting>
  <conditionalFormatting sqref="K17:K30">
    <cfRule type="expression" dxfId="547" priority="513" stopIfTrue="1">
      <formula>COUNTA($A17)</formula>
    </cfRule>
  </conditionalFormatting>
  <conditionalFormatting sqref="F44:F52">
    <cfRule type="expression" dxfId="546" priority="512" stopIfTrue="1">
      <formula>COUNTA($A44)</formula>
    </cfRule>
  </conditionalFormatting>
  <conditionalFormatting sqref="J44:K54">
    <cfRule type="expression" dxfId="545" priority="511" stopIfTrue="1">
      <formula>COUNTA($A44)</formula>
    </cfRule>
  </conditionalFormatting>
  <conditionalFormatting sqref="C57:D57">
    <cfRule type="expression" dxfId="544" priority="510" stopIfTrue="1">
      <formula>COUNTA($A57)</formula>
    </cfRule>
  </conditionalFormatting>
  <conditionalFormatting sqref="K57">
    <cfRule type="expression" dxfId="543" priority="509" stopIfTrue="1">
      <formula>COUNTA($A57)</formula>
    </cfRule>
  </conditionalFormatting>
  <conditionalFormatting sqref="J57">
    <cfRule type="expression" dxfId="542" priority="508" stopIfTrue="1">
      <formula>COUNTA($A57)</formula>
    </cfRule>
  </conditionalFormatting>
  <conditionalFormatting sqref="C59:C60">
    <cfRule type="expression" dxfId="541" priority="507" stopIfTrue="1">
      <formula>COUNTA($A59)</formula>
    </cfRule>
  </conditionalFormatting>
  <conditionalFormatting sqref="K59:K60">
    <cfRule type="expression" dxfId="540" priority="506" stopIfTrue="1">
      <formula>COUNTA($A59)</formula>
    </cfRule>
  </conditionalFormatting>
  <conditionalFormatting sqref="J59:J60">
    <cfRule type="expression" dxfId="539" priority="505" stopIfTrue="1">
      <formula>COUNTA($A59)</formula>
    </cfRule>
  </conditionalFormatting>
  <conditionalFormatting sqref="F16:F64">
    <cfRule type="expression" dxfId="538" priority="504" stopIfTrue="1">
      <formula>COUNTA($A16)</formula>
    </cfRule>
  </conditionalFormatting>
  <conditionalFormatting sqref="F36">
    <cfRule type="expression" dxfId="537" priority="503" stopIfTrue="1">
      <formula>COUNTA($A36)</formula>
    </cfRule>
  </conditionalFormatting>
  <conditionalFormatting sqref="F37">
    <cfRule type="expression" dxfId="536" priority="502" stopIfTrue="1">
      <formula>COUNTA($A37)</formula>
    </cfRule>
  </conditionalFormatting>
  <conditionalFormatting sqref="F37">
    <cfRule type="expression" dxfId="535" priority="501" stopIfTrue="1">
      <formula>COUNTA($A37)</formula>
    </cfRule>
  </conditionalFormatting>
  <conditionalFormatting sqref="F43">
    <cfRule type="expression" dxfId="534" priority="500" stopIfTrue="1">
      <formula>COUNTA($A43)</formula>
    </cfRule>
  </conditionalFormatting>
  <conditionalFormatting sqref="F55">
    <cfRule type="expression" dxfId="533" priority="499" stopIfTrue="1">
      <formula>COUNTA($A55)</formula>
    </cfRule>
  </conditionalFormatting>
  <conditionalFormatting sqref="F63">
    <cfRule type="expression" dxfId="532" priority="498" stopIfTrue="1">
      <formula>COUNTA($A63)</formula>
    </cfRule>
  </conditionalFormatting>
  <conditionalFormatting sqref="F44:F52">
    <cfRule type="expression" dxfId="531" priority="497" stopIfTrue="1">
      <formula>COUNTA($A44)</formula>
    </cfRule>
  </conditionalFormatting>
  <conditionalFormatting sqref="F16:F64">
    <cfRule type="expression" dxfId="530" priority="496" stopIfTrue="1">
      <formula>COUNTA($A16)</formula>
    </cfRule>
  </conditionalFormatting>
  <conditionalFormatting sqref="F36">
    <cfRule type="expression" dxfId="529" priority="495" stopIfTrue="1">
      <formula>COUNTA($A36)</formula>
    </cfRule>
  </conditionalFormatting>
  <conditionalFormatting sqref="F37">
    <cfRule type="expression" dxfId="528" priority="494" stopIfTrue="1">
      <formula>COUNTA($A37)</formula>
    </cfRule>
  </conditionalFormatting>
  <conditionalFormatting sqref="F37">
    <cfRule type="expression" dxfId="527" priority="493" stopIfTrue="1">
      <formula>COUNTA($A37)</formula>
    </cfRule>
  </conditionalFormatting>
  <conditionalFormatting sqref="F43">
    <cfRule type="expression" dxfId="526" priority="492" stopIfTrue="1">
      <formula>COUNTA($A43)</formula>
    </cfRule>
  </conditionalFormatting>
  <conditionalFormatting sqref="F55">
    <cfRule type="expression" dxfId="525" priority="491" stopIfTrue="1">
      <formula>COUNTA($A55)</formula>
    </cfRule>
  </conditionalFormatting>
  <conditionalFormatting sqref="F63">
    <cfRule type="expression" dxfId="524" priority="490" stopIfTrue="1">
      <formula>COUNTA($A63)</formula>
    </cfRule>
  </conditionalFormatting>
  <conditionalFormatting sqref="F44:F52">
    <cfRule type="expression" dxfId="523" priority="489" stopIfTrue="1">
      <formula>COUNTA($A44)</formula>
    </cfRule>
  </conditionalFormatting>
  <conditionalFormatting sqref="K33:K35">
    <cfRule type="expression" dxfId="522" priority="488" stopIfTrue="1">
      <formula>COUNTA($A33)</formula>
    </cfRule>
  </conditionalFormatting>
  <conditionalFormatting sqref="K33:K35">
    <cfRule type="expression" dxfId="521" priority="487" stopIfTrue="1">
      <formula>COUNTA($A33)</formula>
    </cfRule>
  </conditionalFormatting>
  <conditionalFormatting sqref="A54:A55 C54 C55:E55 A14:K14 A18 G54:K55 A16 C16:D16 G16:K16 A44:A45 C44:E45 H44:K45 E60:F64 A65:K66 B60:B64 G19:J30 A27:A35 G31:K36 B16:B35 C27:D35 E16:F35 A57:K58 M60:R60 M61:Q64 M65:R67 A48:A50 C48:D50 S60:S66 E43 J41:J42 K41 E46:E54 H48:J50 E34:E36 U16:U64 F17:F64 E56:E59">
    <cfRule type="expression" dxfId="520" priority="486" stopIfTrue="1">
      <formula>COUNTA($A14)</formula>
    </cfRule>
  </conditionalFormatting>
  <conditionalFormatting sqref="A36:F36">
    <cfRule type="expression" dxfId="519" priority="485" stopIfTrue="1">
      <formula>COUNTA($A36)</formula>
    </cfRule>
  </conditionalFormatting>
  <conditionalFormatting sqref="K46:K47">
    <cfRule type="expression" dxfId="518" priority="484" stopIfTrue="1">
      <formula>COUNTA($A46)</formula>
    </cfRule>
  </conditionalFormatting>
  <conditionalFormatting sqref="A46:A47 C46:D47 H46:J47">
    <cfRule type="expression" dxfId="517" priority="483" stopIfTrue="1">
      <formula>COUNTA($A46)</formula>
    </cfRule>
  </conditionalFormatting>
  <conditionalFormatting sqref="K48:K50">
    <cfRule type="expression" dxfId="516" priority="482" stopIfTrue="1">
      <formula>COUNTA($A48)</formula>
    </cfRule>
  </conditionalFormatting>
  <conditionalFormatting sqref="K15">
    <cfRule type="expression" dxfId="515" priority="481" stopIfTrue="1">
      <formula>COUNTA($A15)</formula>
    </cfRule>
  </conditionalFormatting>
  <conditionalFormatting sqref="S60">
    <cfRule type="expression" dxfId="514" priority="480" stopIfTrue="1">
      <formula>COUNTA($A60)</formula>
    </cfRule>
  </conditionalFormatting>
  <conditionalFormatting sqref="K60">
    <cfRule type="expression" dxfId="513" priority="479" stopIfTrue="1">
      <formula>COUNTA($A60)</formula>
    </cfRule>
  </conditionalFormatting>
  <conditionalFormatting sqref="G60">
    <cfRule type="expression" dxfId="512" priority="478" stopIfTrue="1">
      <formula>COUNTA($A60)</formula>
    </cfRule>
  </conditionalFormatting>
  <conditionalFormatting sqref="A43 C43:D43 H43:J43">
    <cfRule type="expression" dxfId="511" priority="477" stopIfTrue="1">
      <formula>COUNTA($A43)</formula>
    </cfRule>
  </conditionalFormatting>
  <conditionalFormatting sqref="K43">
    <cfRule type="expression" dxfId="510" priority="476" stopIfTrue="1">
      <formula>COUNTA($A43)</formula>
    </cfRule>
  </conditionalFormatting>
  <conditionalFormatting sqref="G15:I15">
    <cfRule type="expression" dxfId="509" priority="475" stopIfTrue="1">
      <formula>COUNTA($A15)</formula>
    </cfRule>
  </conditionalFormatting>
  <conditionalFormatting sqref="A15:F15">
    <cfRule type="expression" dxfId="508" priority="474" stopIfTrue="1">
      <formula>COUNTA($A15)</formula>
    </cfRule>
  </conditionalFormatting>
  <conditionalFormatting sqref="J15">
    <cfRule type="expression" dxfId="507" priority="473" stopIfTrue="1">
      <formula>COUNTA($A15)</formula>
    </cfRule>
  </conditionalFormatting>
  <conditionalFormatting sqref="S15">
    <cfRule type="expression" dxfId="506" priority="472" stopIfTrue="1">
      <formula>COUNTA($A15)</formula>
    </cfRule>
  </conditionalFormatting>
  <conditionalFormatting sqref="K61:K62">
    <cfRule type="expression" dxfId="505" priority="471" stopIfTrue="1">
      <formula>COUNTA($A61)</formula>
    </cfRule>
  </conditionalFormatting>
  <conditionalFormatting sqref="K63:K64">
    <cfRule type="expression" dxfId="504" priority="470" stopIfTrue="1">
      <formula>COUNTA($A63)</formula>
    </cfRule>
  </conditionalFormatting>
  <conditionalFormatting sqref="A63:A64 C63:D64 H63:J64">
    <cfRule type="expression" dxfId="503" priority="469" stopIfTrue="1">
      <formula>COUNTA($A63)</formula>
    </cfRule>
  </conditionalFormatting>
  <conditionalFormatting sqref="G63:G64">
    <cfRule type="expression" dxfId="502" priority="468" stopIfTrue="1">
      <formula>COUNTA($A63)</formula>
    </cfRule>
  </conditionalFormatting>
  <conditionalFormatting sqref="G61:G62">
    <cfRule type="expression" dxfId="501" priority="467" stopIfTrue="1">
      <formula>COUNTA($A61)</formula>
    </cfRule>
  </conditionalFormatting>
  <conditionalFormatting sqref="A61:A62 C61:D62 H61:J62">
    <cfRule type="expression" dxfId="500" priority="466" stopIfTrue="1">
      <formula>COUNTA($A61)</formula>
    </cfRule>
  </conditionalFormatting>
  <conditionalFormatting sqref="S61:S62">
    <cfRule type="expression" dxfId="499" priority="465" stopIfTrue="1">
      <formula>COUNTA($A61)</formula>
    </cfRule>
  </conditionalFormatting>
  <conditionalFormatting sqref="A60 C60:D60 H60:J60">
    <cfRule type="expression" dxfId="498" priority="464" stopIfTrue="1">
      <formula>COUNTA($A60)</formula>
    </cfRule>
  </conditionalFormatting>
  <conditionalFormatting sqref="E52:E53">
    <cfRule type="expression" dxfId="497" priority="463" stopIfTrue="1">
      <formula>COUNTA($A52)</formula>
    </cfRule>
  </conditionalFormatting>
  <conditionalFormatting sqref="S52:S53">
    <cfRule type="expression" dxfId="496" priority="462" stopIfTrue="1">
      <formula>COUNTA($A52)</formula>
    </cfRule>
  </conditionalFormatting>
  <conditionalFormatting sqref="B52:B58">
    <cfRule type="expression" dxfId="495" priority="461" stopIfTrue="1">
      <formula>COUNTA($A52)</formula>
    </cfRule>
  </conditionalFormatting>
  <conditionalFormatting sqref="A52:A53 C52:D53 H52:J53">
    <cfRule type="expression" dxfId="494" priority="460" stopIfTrue="1">
      <formula>COUNTA($A52)</formula>
    </cfRule>
  </conditionalFormatting>
  <conditionalFormatting sqref="K52:K53">
    <cfRule type="expression" dxfId="493" priority="459" stopIfTrue="1">
      <formula>COUNTA($A52)</formula>
    </cfRule>
  </conditionalFormatting>
  <conditionalFormatting sqref="G52:G53">
    <cfRule type="expression" dxfId="492" priority="458" stopIfTrue="1">
      <formula>COUNTA($A52)</formula>
    </cfRule>
  </conditionalFormatting>
  <conditionalFormatting sqref="D54">
    <cfRule type="expression" dxfId="491" priority="457" stopIfTrue="1">
      <formula>COUNTA($A54)</formula>
    </cfRule>
  </conditionalFormatting>
  <conditionalFormatting sqref="A56 C56:E56 G56:K56 G57:G58 E57:E58">
    <cfRule type="expression" dxfId="490" priority="456" stopIfTrue="1">
      <formula>COUNTA($A56)</formula>
    </cfRule>
  </conditionalFormatting>
  <conditionalFormatting sqref="R61:R64">
    <cfRule type="expression" dxfId="489" priority="455" stopIfTrue="1">
      <formula>COUNTA($A61)</formula>
    </cfRule>
  </conditionalFormatting>
  <conditionalFormatting sqref="A17 C17:D17 G17:J17 S17">
    <cfRule type="expression" dxfId="488" priority="454" stopIfTrue="1">
      <formula>COUNTA($A17)</formula>
    </cfRule>
  </conditionalFormatting>
  <conditionalFormatting sqref="A19:A26 C19:D26">
    <cfRule type="expression" dxfId="487" priority="453" stopIfTrue="1">
      <formula>COUNTA($A19)</formula>
    </cfRule>
  </conditionalFormatting>
  <conditionalFormatting sqref="A21 C21:D21">
    <cfRule type="expression" dxfId="486" priority="452" stopIfTrue="1">
      <formula>COUNTA($A21)</formula>
    </cfRule>
  </conditionalFormatting>
  <conditionalFormatting sqref="E21">
    <cfRule type="expression" dxfId="485" priority="451" stopIfTrue="1">
      <formula>COUNTA($A21)</formula>
    </cfRule>
  </conditionalFormatting>
  <conditionalFormatting sqref="E21">
    <cfRule type="expression" dxfId="484" priority="450" stopIfTrue="1">
      <formula>COUNTA($A21)</formula>
    </cfRule>
  </conditionalFormatting>
  <conditionalFormatting sqref="S51">
    <cfRule type="expression" dxfId="483" priority="449" stopIfTrue="1">
      <formula>COUNTA($A51)</formula>
    </cfRule>
  </conditionalFormatting>
  <conditionalFormatting sqref="H21">
    <cfRule type="expression" dxfId="482" priority="448" stopIfTrue="1">
      <formula>COUNTA($A21)</formula>
    </cfRule>
  </conditionalFormatting>
  <conditionalFormatting sqref="E21">
    <cfRule type="expression" dxfId="481" priority="447" stopIfTrue="1">
      <formula>COUNTA($A21)</formula>
    </cfRule>
  </conditionalFormatting>
  <conditionalFormatting sqref="S17">
    <cfRule type="expression" dxfId="480" priority="446" stopIfTrue="1">
      <formula>COUNTA($A17)</formula>
    </cfRule>
  </conditionalFormatting>
  <conditionalFormatting sqref="S59">
    <cfRule type="expression" dxfId="479" priority="445" stopIfTrue="1">
      <formula>COUNTA($A59)</formula>
    </cfRule>
  </conditionalFormatting>
  <conditionalFormatting sqref="J51">
    <cfRule type="expression" dxfId="478" priority="444" stopIfTrue="1">
      <formula>COUNTA($A51)</formula>
    </cfRule>
  </conditionalFormatting>
  <conditionalFormatting sqref="J59">
    <cfRule type="expression" dxfId="477" priority="443" stopIfTrue="1">
      <formula>COUNTA($A59)</formula>
    </cfRule>
  </conditionalFormatting>
  <conditionalFormatting sqref="K51">
    <cfRule type="expression" dxfId="476" priority="442" stopIfTrue="1">
      <formula>COUNTA($A51)</formula>
    </cfRule>
  </conditionalFormatting>
  <conditionalFormatting sqref="F51:I51">
    <cfRule type="expression" dxfId="475" priority="441" stopIfTrue="1">
      <formula>COUNTA($A51)</formula>
    </cfRule>
  </conditionalFormatting>
  <conditionalFormatting sqref="A51:H51">
    <cfRule type="expression" dxfId="474" priority="440" stopIfTrue="1">
      <formula>COUNTA($A51)</formula>
    </cfRule>
  </conditionalFormatting>
  <conditionalFormatting sqref="S51">
    <cfRule type="expression" dxfId="473" priority="439" stopIfTrue="1">
      <formula>COUNTA($A51)</formula>
    </cfRule>
  </conditionalFormatting>
  <conditionalFormatting sqref="S59">
    <cfRule type="expression" dxfId="472" priority="438" stopIfTrue="1">
      <formula>COUNTA($A59)</formula>
    </cfRule>
  </conditionalFormatting>
  <conditionalFormatting sqref="K59">
    <cfRule type="expression" dxfId="471" priority="437" stopIfTrue="1">
      <formula>COUNTA($A59)</formula>
    </cfRule>
  </conditionalFormatting>
  <conditionalFormatting sqref="F59:I59">
    <cfRule type="expression" dxfId="470" priority="436" stopIfTrue="1">
      <formula>COUNTA($A59)</formula>
    </cfRule>
  </conditionalFormatting>
  <conditionalFormatting sqref="A59:H59">
    <cfRule type="expression" dxfId="469" priority="435" stopIfTrue="1">
      <formula>COUNTA($A59)</formula>
    </cfRule>
  </conditionalFormatting>
  <conditionalFormatting sqref="K67">
    <cfRule type="expression" dxfId="468" priority="434" stopIfTrue="1">
      <formula>COUNTA($A67)</formula>
    </cfRule>
  </conditionalFormatting>
  <conditionalFormatting sqref="U46:U47">
    <cfRule type="expression" dxfId="467" priority="433" stopIfTrue="1">
      <formula>COUNTA($A46)</formula>
    </cfRule>
  </conditionalFormatting>
  <conditionalFormatting sqref="S67">
    <cfRule type="expression" dxfId="466" priority="432" stopIfTrue="1">
      <formula>COUNTA($A67)</formula>
    </cfRule>
  </conditionalFormatting>
  <conditionalFormatting sqref="C18:D18 H18:J18">
    <cfRule type="expression" dxfId="465" priority="431" stopIfTrue="1">
      <formula>COUNTA($A18)</formula>
    </cfRule>
  </conditionalFormatting>
  <conditionalFormatting sqref="G67:I67">
    <cfRule type="expression" dxfId="464" priority="430" stopIfTrue="1">
      <formula>COUNTA($A67)</formula>
    </cfRule>
  </conditionalFormatting>
  <conditionalFormatting sqref="A67:F67">
    <cfRule type="expression" dxfId="463" priority="429" stopIfTrue="1">
      <formula>COUNTA($A67)</formula>
    </cfRule>
  </conditionalFormatting>
  <conditionalFormatting sqref="J67">
    <cfRule type="expression" dxfId="462" priority="428" stopIfTrue="1">
      <formula>COUNTA($A67)</formula>
    </cfRule>
  </conditionalFormatting>
  <conditionalFormatting sqref="S67">
    <cfRule type="expression" dxfId="461" priority="427" stopIfTrue="1">
      <formula>COUNTA($A67)</formula>
    </cfRule>
  </conditionalFormatting>
  <conditionalFormatting sqref="G18">
    <cfRule type="expression" dxfId="460" priority="426" stopIfTrue="1">
      <formula>COUNTA($A18)</formula>
    </cfRule>
  </conditionalFormatting>
  <conditionalFormatting sqref="E18">
    <cfRule type="expression" dxfId="459" priority="425" stopIfTrue="1">
      <formula>COUNTA($A18)</formula>
    </cfRule>
  </conditionalFormatting>
  <conditionalFormatting sqref="E18">
    <cfRule type="expression" dxfId="458" priority="424" stopIfTrue="1">
      <formula>COUNTA($A18)</formula>
    </cfRule>
  </conditionalFormatting>
  <conditionalFormatting sqref="E18">
    <cfRule type="expression" dxfId="457" priority="423" stopIfTrue="1">
      <formula>COUNTA($A18)</formula>
    </cfRule>
  </conditionalFormatting>
  <conditionalFormatting sqref="E18">
    <cfRule type="expression" dxfId="456" priority="422" stopIfTrue="1">
      <formula>COUNTA($A18)</formula>
    </cfRule>
  </conditionalFormatting>
  <conditionalFormatting sqref="E18">
    <cfRule type="expression" dxfId="455" priority="421" stopIfTrue="1">
      <formula>COUNTA($A18)</formula>
    </cfRule>
  </conditionalFormatting>
  <conditionalFormatting sqref="U48:U50 U54:U55 U57:U58 U14 U65:U66">
    <cfRule type="expression" dxfId="454" priority="420" stopIfTrue="1">
      <formula>COUNTA($A14)</formula>
    </cfRule>
  </conditionalFormatting>
  <conditionalFormatting sqref="U36">
    <cfRule type="expression" dxfId="453" priority="419" stopIfTrue="1">
      <formula>COUNTA($A36)</formula>
    </cfRule>
  </conditionalFormatting>
  <conditionalFormatting sqref="U43">
    <cfRule type="expression" dxfId="452" priority="418" stopIfTrue="1">
      <formula>COUNTA($A43)</formula>
    </cfRule>
  </conditionalFormatting>
  <conditionalFormatting sqref="U15">
    <cfRule type="expression" dxfId="451" priority="417" stopIfTrue="1">
      <formula>COUNTA($A15)</formula>
    </cfRule>
  </conditionalFormatting>
  <conditionalFormatting sqref="U63:U64">
    <cfRule type="expression" dxfId="450" priority="416" stopIfTrue="1">
      <formula>COUNTA($A63)</formula>
    </cfRule>
  </conditionalFormatting>
  <conditionalFormatting sqref="U61:U62">
    <cfRule type="expression" dxfId="449" priority="415" stopIfTrue="1">
      <formula>COUNTA($A61)</formula>
    </cfRule>
  </conditionalFormatting>
  <conditionalFormatting sqref="U60">
    <cfRule type="expression" dxfId="448" priority="414" stopIfTrue="1">
      <formula>COUNTA($A60)</formula>
    </cfRule>
  </conditionalFormatting>
  <conditionalFormatting sqref="U52:U53">
    <cfRule type="expression" dxfId="447" priority="413" stopIfTrue="1">
      <formula>COUNTA($A52)</formula>
    </cfRule>
  </conditionalFormatting>
  <conditionalFormatting sqref="U56">
    <cfRule type="expression" dxfId="446" priority="412" stopIfTrue="1">
      <formula>COUNTA($A56)</formula>
    </cfRule>
  </conditionalFormatting>
  <conditionalFormatting sqref="U17">
    <cfRule type="expression" dxfId="445" priority="411" stopIfTrue="1">
      <formula>COUNTA($A17)</formula>
    </cfRule>
  </conditionalFormatting>
  <conditionalFormatting sqref="U21">
    <cfRule type="expression" dxfId="444" priority="410" stopIfTrue="1">
      <formula>COUNTA($A21)</formula>
    </cfRule>
  </conditionalFormatting>
  <conditionalFormatting sqref="U21">
    <cfRule type="expression" dxfId="443" priority="409" stopIfTrue="1">
      <formula>COUNTA($A21)</formula>
    </cfRule>
  </conditionalFormatting>
  <conditionalFormatting sqref="U51">
    <cfRule type="expression" dxfId="442" priority="408" stopIfTrue="1">
      <formula>COUNTA($A51)</formula>
    </cfRule>
  </conditionalFormatting>
  <conditionalFormatting sqref="U59">
    <cfRule type="expression" dxfId="441" priority="407" stopIfTrue="1">
      <formula>COUNTA($A59)</formula>
    </cfRule>
  </conditionalFormatting>
  <conditionalFormatting sqref="U67">
    <cfRule type="expression" dxfId="440" priority="406" stopIfTrue="1">
      <formula>COUNTA($A67)</formula>
    </cfRule>
  </conditionalFormatting>
  <conditionalFormatting sqref="U18">
    <cfRule type="expression" dxfId="439" priority="405" stopIfTrue="1">
      <formula>COUNTA($A18)</formula>
    </cfRule>
  </conditionalFormatting>
  <conditionalFormatting sqref="K17:K30">
    <cfRule type="expression" dxfId="438" priority="404" stopIfTrue="1">
      <formula>COUNTA($A17)</formula>
    </cfRule>
  </conditionalFormatting>
  <conditionalFormatting sqref="F52:F56">
    <cfRule type="expression" dxfId="437" priority="403" stopIfTrue="1">
      <formula>COUNTA($A52)</formula>
    </cfRule>
  </conditionalFormatting>
  <conditionalFormatting sqref="J52:K58">
    <cfRule type="expression" dxfId="436" priority="402" stopIfTrue="1">
      <formula>COUNTA($A52)</formula>
    </cfRule>
  </conditionalFormatting>
  <conditionalFormatting sqref="C61:D61">
    <cfRule type="expression" dxfId="435" priority="401" stopIfTrue="1">
      <formula>COUNTA($A61)</formula>
    </cfRule>
  </conditionalFormatting>
  <conditionalFormatting sqref="K61">
    <cfRule type="expression" dxfId="434" priority="400" stopIfTrue="1">
      <formula>COUNTA($A61)</formula>
    </cfRule>
  </conditionalFormatting>
  <conditionalFormatting sqref="J61">
    <cfRule type="expression" dxfId="433" priority="399" stopIfTrue="1">
      <formula>COUNTA($A61)</formula>
    </cfRule>
  </conditionalFormatting>
  <conditionalFormatting sqref="C63:C64">
    <cfRule type="expression" dxfId="432" priority="398" stopIfTrue="1">
      <formula>COUNTA($A63)</formula>
    </cfRule>
  </conditionalFormatting>
  <conditionalFormatting sqref="K63:K64">
    <cfRule type="expression" dxfId="431" priority="397" stopIfTrue="1">
      <formula>COUNTA($A63)</formula>
    </cfRule>
  </conditionalFormatting>
  <conditionalFormatting sqref="J63:J64">
    <cfRule type="expression" dxfId="430" priority="396" stopIfTrue="1">
      <formula>COUNTA($A63)</formula>
    </cfRule>
  </conditionalFormatting>
  <conditionalFormatting sqref="G38">
    <cfRule type="expression" dxfId="429" priority="395" stopIfTrue="1">
      <formula>COUNTA($A44)</formula>
    </cfRule>
  </conditionalFormatting>
  <conditionalFormatting sqref="B38:D38 B39:B49">
    <cfRule type="expression" dxfId="428" priority="394" stopIfTrue="1">
      <formula>COUNTA($A38)</formula>
    </cfRule>
  </conditionalFormatting>
  <conditionalFormatting sqref="J38">
    <cfRule type="expression" dxfId="427" priority="393" stopIfTrue="1">
      <formula>COUNTA($A38)</formula>
    </cfRule>
  </conditionalFormatting>
  <conditionalFormatting sqref="F57:F58">
    <cfRule type="expression" dxfId="426" priority="392" stopIfTrue="1">
      <formula>COUNTA($A57)</formula>
    </cfRule>
  </conditionalFormatting>
  <conditionalFormatting sqref="F52:F56">
    <cfRule type="expression" dxfId="425" priority="391" stopIfTrue="1">
      <formula>COUNTA($A52)</formula>
    </cfRule>
  </conditionalFormatting>
  <conditionalFormatting sqref="F57:F58">
    <cfRule type="expression" dxfId="424" priority="390" stopIfTrue="1">
      <formula>COUNTA($A57)</formula>
    </cfRule>
  </conditionalFormatting>
  <conditionalFormatting sqref="F52:F56">
    <cfRule type="expression" dxfId="423" priority="389" stopIfTrue="1">
      <formula>COUNTA($A52)</formula>
    </cfRule>
  </conditionalFormatting>
  <conditionalFormatting sqref="F57:F58">
    <cfRule type="expression" dxfId="422" priority="388" stopIfTrue="1">
      <formula>COUNTA($A57)</formula>
    </cfRule>
  </conditionalFormatting>
  <conditionalFormatting sqref="F52:F56">
    <cfRule type="expression" dxfId="421" priority="387" stopIfTrue="1">
      <formula>COUNTA($A52)</formula>
    </cfRule>
  </conditionalFormatting>
  <conditionalFormatting sqref="F57:F58">
    <cfRule type="expression" dxfId="420" priority="386" stopIfTrue="1">
      <formula>COUNTA($A57)</formula>
    </cfRule>
  </conditionalFormatting>
  <conditionalFormatting sqref="F52:F56">
    <cfRule type="expression" dxfId="419" priority="385" stopIfTrue="1">
      <formula>COUNTA($A52)</formula>
    </cfRule>
  </conditionalFormatting>
  <conditionalFormatting sqref="F57:F58">
    <cfRule type="expression" dxfId="418" priority="384" stopIfTrue="1">
      <formula>COUNTA($A57)</formula>
    </cfRule>
  </conditionalFormatting>
  <conditionalFormatting sqref="F52:F56">
    <cfRule type="expression" dxfId="417" priority="383" stopIfTrue="1">
      <formula>COUNTA($A52)</formula>
    </cfRule>
  </conditionalFormatting>
  <conditionalFormatting sqref="F16:F64">
    <cfRule type="expression" dxfId="416" priority="382" stopIfTrue="1">
      <formula>COUNTA($A16)</formula>
    </cfRule>
  </conditionalFormatting>
  <conditionalFormatting sqref="F36">
    <cfRule type="expression" dxfId="415" priority="381" stopIfTrue="1">
      <formula>COUNTA($A36)</formula>
    </cfRule>
  </conditionalFormatting>
  <conditionalFormatting sqref="C18">
    <cfRule type="expression" dxfId="414" priority="380" stopIfTrue="1">
      <formula>COUNTA($A18)</formula>
    </cfRule>
  </conditionalFormatting>
  <conditionalFormatting sqref="J18">
    <cfRule type="expression" dxfId="413" priority="379" stopIfTrue="1">
      <formula>COUNTA($A18)</formula>
    </cfRule>
  </conditionalFormatting>
  <conditionalFormatting sqref="B33:K35">
    <cfRule type="expression" dxfId="412" priority="378" stopIfTrue="1">
      <formula>COUNTA($A33)</formula>
    </cfRule>
  </conditionalFormatting>
  <conditionalFormatting sqref="F33:F35">
    <cfRule type="expression" dxfId="411" priority="377" stopIfTrue="1">
      <formula>COUNTA($A33)</formula>
    </cfRule>
  </conditionalFormatting>
  <conditionalFormatting sqref="F33:F35">
    <cfRule type="expression" dxfId="410" priority="376" stopIfTrue="1">
      <formula>COUNTA($A33)</formula>
    </cfRule>
  </conditionalFormatting>
  <conditionalFormatting sqref="M33:M35">
    <cfRule type="expression" dxfId="409" priority="375" stopIfTrue="1">
      <formula>COUNTA($A33)</formula>
    </cfRule>
  </conditionalFormatting>
  <conditionalFormatting sqref="C60">
    <cfRule type="expression" dxfId="408" priority="374" stopIfTrue="1">
      <formula>COUNTA($A60)</formula>
    </cfRule>
  </conditionalFormatting>
  <conditionalFormatting sqref="J60">
    <cfRule type="expression" dxfId="407" priority="373" stopIfTrue="1">
      <formula>COUNTA($A60)</formula>
    </cfRule>
  </conditionalFormatting>
  <conditionalFormatting sqref="C44:E45 H44:K45 C48:D49 J38 C38:F42 B38:B49 H38:I42 E43 J41:J42 K38:K41 E46:E49 F43:F49 G38:G49 H48:J49">
    <cfRule type="expression" dxfId="406" priority="372" stopIfTrue="1">
      <formula>COUNTA($A38)</formula>
    </cfRule>
  </conditionalFormatting>
  <conditionalFormatting sqref="K46:K47">
    <cfRule type="expression" dxfId="405" priority="371" stopIfTrue="1">
      <formula>COUNTA($A46)</formula>
    </cfRule>
  </conditionalFormatting>
  <conditionalFormatting sqref="C46:D47 H46:J47">
    <cfRule type="expression" dxfId="404" priority="370" stopIfTrue="1">
      <formula>COUNTA($A46)</formula>
    </cfRule>
  </conditionalFormatting>
  <conditionalFormatting sqref="K48:K49">
    <cfRule type="expression" dxfId="403" priority="369" stopIfTrue="1">
      <formula>COUNTA($A48)</formula>
    </cfRule>
  </conditionalFormatting>
  <conditionalFormatting sqref="C43:D43 H43:J43">
    <cfRule type="expression" dxfId="402" priority="368" stopIfTrue="1">
      <formula>COUNTA($A43)</formula>
    </cfRule>
  </conditionalFormatting>
  <conditionalFormatting sqref="K43">
    <cfRule type="expression" dxfId="401" priority="367" stopIfTrue="1">
      <formula>COUNTA($A43)</formula>
    </cfRule>
  </conditionalFormatting>
  <conditionalFormatting sqref="G38">
    <cfRule type="expression" dxfId="400" priority="366" stopIfTrue="1">
      <formula>COUNTA($A44)</formula>
    </cfRule>
  </conditionalFormatting>
  <conditionalFormatting sqref="B38:D38 B39:B49">
    <cfRule type="expression" dxfId="399" priority="365" stopIfTrue="1">
      <formula>COUNTA($A38)</formula>
    </cfRule>
  </conditionalFormatting>
  <conditionalFormatting sqref="J38">
    <cfRule type="expression" dxfId="398" priority="364" stopIfTrue="1">
      <formula>COUNTA($A38)</formula>
    </cfRule>
  </conditionalFormatting>
  <conditionalFormatting sqref="M42 B42:J42">
    <cfRule type="expression" dxfId="397" priority="363" stopIfTrue="1">
      <formula>COUNTA($A42)</formula>
    </cfRule>
  </conditionalFormatting>
  <conditionalFormatting sqref="B42">
    <cfRule type="expression" dxfId="396" priority="362" stopIfTrue="1">
      <formula>COUNTA($A42)</formula>
    </cfRule>
  </conditionalFormatting>
  <conditionalFormatting sqref="G42">
    <cfRule type="expression" dxfId="395" priority="360" stopIfTrue="1">
      <formula>COUNTA($A42)</formula>
    </cfRule>
  </conditionalFormatting>
  <conditionalFormatting sqref="D42 H42:J42">
    <cfRule type="expression" dxfId="394" priority="359" stopIfTrue="1">
      <formula>COUNTA($A42)</formula>
    </cfRule>
  </conditionalFormatting>
  <conditionalFormatting sqref="N16:N32">
    <cfRule type="expression" dxfId="393" priority="358" stopIfTrue="1">
      <formula>COUNTA($A16)</formula>
    </cfRule>
  </conditionalFormatting>
  <conditionalFormatting sqref="M16:M32">
    <cfRule type="expression" dxfId="392" priority="357" stopIfTrue="1">
      <formula>COUNTA($A16)</formula>
    </cfRule>
  </conditionalFormatting>
  <conditionalFormatting sqref="M38:M48">
    <cfRule type="expression" dxfId="391" priority="356" stopIfTrue="1">
      <formula>COUNTA($A38)</formula>
    </cfRule>
  </conditionalFormatting>
  <conditionalFormatting sqref="M42">
    <cfRule type="expression" dxfId="390" priority="355" stopIfTrue="1">
      <formula>COUNTA($A42)</formula>
    </cfRule>
  </conditionalFormatting>
  <conditionalFormatting sqref="M42">
    <cfRule type="expression" dxfId="389" priority="354" stopIfTrue="1">
      <formula>COUNTA($A42)</formula>
    </cfRule>
  </conditionalFormatting>
  <conditionalFormatting sqref="M52:M58">
    <cfRule type="expression" dxfId="388" priority="353" stopIfTrue="1">
      <formula>COUNTA($A52)</formula>
    </cfRule>
  </conditionalFormatting>
  <conditionalFormatting sqref="M60:M64">
    <cfRule type="expression" dxfId="387" priority="352" stopIfTrue="1">
      <formula>COUNTA($A60)</formula>
    </cfRule>
  </conditionalFormatting>
  <conditionalFormatting sqref="M16:M32">
    <cfRule type="expression" dxfId="386" priority="351" stopIfTrue="1">
      <formula>COUNTA($A16)</formula>
    </cfRule>
  </conditionalFormatting>
  <conditionalFormatting sqref="M38:M48">
    <cfRule type="expression" dxfId="385" priority="350" stopIfTrue="1">
      <formula>COUNTA($A38)</formula>
    </cfRule>
  </conditionalFormatting>
  <conditionalFormatting sqref="M42">
    <cfRule type="expression" dxfId="384" priority="349" stopIfTrue="1">
      <formula>COUNTA($A42)</formula>
    </cfRule>
  </conditionalFormatting>
  <conditionalFormatting sqref="M42">
    <cfRule type="expression" dxfId="383" priority="348" stopIfTrue="1">
      <formula>COUNTA($A42)</formula>
    </cfRule>
  </conditionalFormatting>
  <conditionalFormatting sqref="M52:M58">
    <cfRule type="expression" dxfId="382" priority="347" stopIfTrue="1">
      <formula>COUNTA($A52)</formula>
    </cfRule>
  </conditionalFormatting>
  <conditionalFormatting sqref="M60:M64">
    <cfRule type="expression" dxfId="381" priority="346" stopIfTrue="1">
      <formula>COUNTA($A60)</formula>
    </cfRule>
  </conditionalFormatting>
  <conditionalFormatting sqref="M16:M32">
    <cfRule type="expression" dxfId="380" priority="345" stopIfTrue="1">
      <formula>COUNTA($A16)</formula>
    </cfRule>
  </conditionalFormatting>
  <conditionalFormatting sqref="M38:M48">
    <cfRule type="expression" dxfId="379" priority="344" stopIfTrue="1">
      <formula>COUNTA($A38)</formula>
    </cfRule>
  </conditionalFormatting>
  <conditionalFormatting sqref="M42">
    <cfRule type="expression" dxfId="378" priority="343" stopIfTrue="1">
      <formula>COUNTA($A42)</formula>
    </cfRule>
  </conditionalFormatting>
  <conditionalFormatting sqref="M42">
    <cfRule type="expression" dxfId="377" priority="342" stopIfTrue="1">
      <formula>COUNTA($A42)</formula>
    </cfRule>
  </conditionalFormatting>
  <conditionalFormatting sqref="M52:M58">
    <cfRule type="expression" dxfId="376" priority="341" stopIfTrue="1">
      <formula>COUNTA($A52)</formula>
    </cfRule>
  </conditionalFormatting>
  <conditionalFormatting sqref="M60:M64">
    <cfRule type="expression" dxfId="375" priority="340" stopIfTrue="1">
      <formula>COUNTA($A60)</formula>
    </cfRule>
  </conditionalFormatting>
  <conditionalFormatting sqref="M16:M32">
    <cfRule type="expression" dxfId="374" priority="339" stopIfTrue="1">
      <formula>COUNTA($A16)</formula>
    </cfRule>
  </conditionalFormatting>
  <conditionalFormatting sqref="M38:M48">
    <cfRule type="expression" dxfId="373" priority="338" stopIfTrue="1">
      <formula>COUNTA($A38)</formula>
    </cfRule>
  </conditionalFormatting>
  <conditionalFormatting sqref="M42">
    <cfRule type="expression" dxfId="372" priority="337" stopIfTrue="1">
      <formula>COUNTA($A42)</formula>
    </cfRule>
  </conditionalFormatting>
  <conditionalFormatting sqref="M42">
    <cfRule type="expression" dxfId="371" priority="336" stopIfTrue="1">
      <formula>COUNTA($A42)</formula>
    </cfRule>
  </conditionalFormatting>
  <conditionalFormatting sqref="M52:M58">
    <cfRule type="expression" dxfId="370" priority="335" stopIfTrue="1">
      <formula>COUNTA($A52)</formula>
    </cfRule>
  </conditionalFormatting>
  <conditionalFormatting sqref="M60:M64">
    <cfRule type="expression" dxfId="369" priority="334" stopIfTrue="1">
      <formula>COUNTA($A60)</formula>
    </cfRule>
  </conditionalFormatting>
  <conditionalFormatting sqref="M16:M32">
    <cfRule type="expression" dxfId="368" priority="333" stopIfTrue="1">
      <formula>COUNTA($A16)</formula>
    </cfRule>
  </conditionalFormatting>
  <conditionalFormatting sqref="M38:M48">
    <cfRule type="expression" dxfId="367" priority="332" stopIfTrue="1">
      <formula>COUNTA($A38)</formula>
    </cfRule>
  </conditionalFormatting>
  <conditionalFormatting sqref="M42">
    <cfRule type="expression" dxfId="366" priority="331" stopIfTrue="1">
      <formula>COUNTA($A42)</formula>
    </cfRule>
  </conditionalFormatting>
  <conditionalFormatting sqref="M42">
    <cfRule type="expression" dxfId="365" priority="330" stopIfTrue="1">
      <formula>COUNTA($A42)</formula>
    </cfRule>
  </conditionalFormatting>
  <conditionalFormatting sqref="M52:M58">
    <cfRule type="expression" dxfId="364" priority="329" stopIfTrue="1">
      <formula>COUNTA($A52)</formula>
    </cfRule>
  </conditionalFormatting>
  <conditionalFormatting sqref="M60">
    <cfRule type="expression" dxfId="363" priority="328" stopIfTrue="1">
      <formula>COUNTA($A60)</formula>
    </cfRule>
  </conditionalFormatting>
  <conditionalFormatting sqref="M61:M64">
    <cfRule type="expression" dxfId="362" priority="327" stopIfTrue="1">
      <formula>COUNTA($A61)</formula>
    </cfRule>
  </conditionalFormatting>
  <conditionalFormatting sqref="R34:R35 A34:K35 M34:P35">
    <cfRule type="expression" dxfId="361" priority="326" stopIfTrue="1">
      <formula>COUNTA($A34)</formula>
    </cfRule>
  </conditionalFormatting>
  <conditionalFormatting sqref="F34:F35">
    <cfRule type="expression" dxfId="360" priority="325" stopIfTrue="1">
      <formula>COUNTA($A34)</formula>
    </cfRule>
  </conditionalFormatting>
  <conditionalFormatting sqref="F34:F35">
    <cfRule type="expression" dxfId="359" priority="324" stopIfTrue="1">
      <formula>COUNTA($A34)</formula>
    </cfRule>
  </conditionalFormatting>
  <conditionalFormatting sqref="K34:K35">
    <cfRule type="expression" dxfId="358" priority="323" stopIfTrue="1">
      <formula>COUNTA($A34)</formula>
    </cfRule>
  </conditionalFormatting>
  <conditionalFormatting sqref="K34:K35">
    <cfRule type="expression" dxfId="357" priority="322" stopIfTrue="1">
      <formula>COUNTA($A34)</formula>
    </cfRule>
  </conditionalFormatting>
  <conditionalFormatting sqref="N34:N35">
    <cfRule type="expression" dxfId="356" priority="321" stopIfTrue="1">
      <formula>COUNTA($A34)</formula>
    </cfRule>
  </conditionalFormatting>
  <conditionalFormatting sqref="M34:O35">
    <cfRule type="expression" dxfId="355" priority="320" stopIfTrue="1">
      <formula>COUNTA($A34)</formula>
    </cfRule>
  </conditionalFormatting>
  <conditionalFormatting sqref="R34:R35 A34:K35 M34:P35">
    <cfRule type="expression" dxfId="354" priority="319" stopIfTrue="1">
      <formula>COUNTA($A34)</formula>
    </cfRule>
  </conditionalFormatting>
  <conditionalFormatting sqref="F34:F35">
    <cfRule type="expression" dxfId="353" priority="318" stopIfTrue="1">
      <formula>COUNTA($A34)</formula>
    </cfRule>
  </conditionalFormatting>
  <conditionalFormatting sqref="F34:F35">
    <cfRule type="expression" dxfId="352" priority="317" stopIfTrue="1">
      <formula>COUNTA($A34)</formula>
    </cfRule>
  </conditionalFormatting>
  <conditionalFormatting sqref="K34:K35">
    <cfRule type="expression" dxfId="351" priority="316" stopIfTrue="1">
      <formula>COUNTA($A34)</formula>
    </cfRule>
  </conditionalFormatting>
  <conditionalFormatting sqref="K34:K35">
    <cfRule type="expression" dxfId="350" priority="315" stopIfTrue="1">
      <formula>COUNTA($A34)</formula>
    </cfRule>
  </conditionalFormatting>
  <conditionalFormatting sqref="N34:N35">
    <cfRule type="expression" dxfId="349" priority="314" stopIfTrue="1">
      <formula>COUNTA($A34)</formula>
    </cfRule>
  </conditionalFormatting>
  <conditionalFormatting sqref="M34:O35">
    <cfRule type="expression" dxfId="348" priority="313" stopIfTrue="1">
      <formula>COUNTA($A34)</formula>
    </cfRule>
  </conditionalFormatting>
  <conditionalFormatting sqref="R34:R35 A34:K35 M34:P35">
    <cfRule type="expression" dxfId="347" priority="312" stopIfTrue="1">
      <formula>COUNTA($A34)</formula>
    </cfRule>
  </conditionalFormatting>
  <conditionalFormatting sqref="F34:F35">
    <cfRule type="expression" dxfId="346" priority="311" stopIfTrue="1">
      <formula>COUNTA($A34)</formula>
    </cfRule>
  </conditionalFormatting>
  <conditionalFormatting sqref="F34:F35">
    <cfRule type="expression" dxfId="345" priority="310" stopIfTrue="1">
      <formula>COUNTA($A34)</formula>
    </cfRule>
  </conditionalFormatting>
  <conditionalFormatting sqref="K34:K35">
    <cfRule type="expression" dxfId="344" priority="309" stopIfTrue="1">
      <formula>COUNTA($A34)</formula>
    </cfRule>
  </conditionalFormatting>
  <conditionalFormatting sqref="K34:K35">
    <cfRule type="expression" dxfId="343" priority="308" stopIfTrue="1">
      <formula>COUNTA($A34)</formula>
    </cfRule>
  </conditionalFormatting>
  <conditionalFormatting sqref="N34:N35">
    <cfRule type="expression" dxfId="342" priority="307" stopIfTrue="1">
      <formula>COUNTA($A34)</formula>
    </cfRule>
  </conditionalFormatting>
  <conditionalFormatting sqref="M34:O35">
    <cfRule type="expression" dxfId="341" priority="306" stopIfTrue="1">
      <formula>COUNTA($A34)</formula>
    </cfRule>
  </conditionalFormatting>
  <conditionalFormatting sqref="R34:R35 A34:K35 M34:P35">
    <cfRule type="expression" dxfId="340" priority="305" stopIfTrue="1">
      <formula>COUNTA($A34)</formula>
    </cfRule>
  </conditionalFormatting>
  <conditionalFormatting sqref="F34:F35">
    <cfRule type="expression" dxfId="339" priority="304" stopIfTrue="1">
      <formula>COUNTA($A34)</formula>
    </cfRule>
  </conditionalFormatting>
  <conditionalFormatting sqref="F34:F35">
    <cfRule type="expression" dxfId="338" priority="303" stopIfTrue="1">
      <formula>COUNTA($A34)</formula>
    </cfRule>
  </conditionalFormatting>
  <conditionalFormatting sqref="K34:K35">
    <cfRule type="expression" dxfId="337" priority="302" stopIfTrue="1">
      <formula>COUNTA($A34)</formula>
    </cfRule>
  </conditionalFormatting>
  <conditionalFormatting sqref="K34:K35">
    <cfRule type="expression" dxfId="336" priority="301" stopIfTrue="1">
      <formula>COUNTA($A34)</formula>
    </cfRule>
  </conditionalFormatting>
  <conditionalFormatting sqref="N34:N35">
    <cfRule type="expression" dxfId="335" priority="300" stopIfTrue="1">
      <formula>COUNTA($A34)</formula>
    </cfRule>
  </conditionalFormatting>
  <conditionalFormatting sqref="M34:O35">
    <cfRule type="expression" dxfId="334" priority="299" stopIfTrue="1">
      <formula>COUNTA($A34)</formula>
    </cfRule>
  </conditionalFormatting>
  <conditionalFormatting sqref="R34:R35 A34:K35 M34:P35">
    <cfRule type="expression" dxfId="333" priority="298" stopIfTrue="1">
      <formula>COUNTA($A34)</formula>
    </cfRule>
  </conditionalFormatting>
  <conditionalFormatting sqref="F34:F35">
    <cfRule type="expression" dxfId="332" priority="297" stopIfTrue="1">
      <formula>COUNTA($A34)</formula>
    </cfRule>
  </conditionalFormatting>
  <conditionalFormatting sqref="F34:F35">
    <cfRule type="expression" dxfId="331" priority="296" stopIfTrue="1">
      <formula>COUNTA($A34)</formula>
    </cfRule>
  </conditionalFormatting>
  <conditionalFormatting sqref="K34:K35">
    <cfRule type="expression" dxfId="330" priority="295" stopIfTrue="1">
      <formula>COUNTA($A34)</formula>
    </cfRule>
  </conditionalFormatting>
  <conditionalFormatting sqref="K34:K35">
    <cfRule type="expression" dxfId="329" priority="294" stopIfTrue="1">
      <formula>COUNTA($A34)</formula>
    </cfRule>
  </conditionalFormatting>
  <conditionalFormatting sqref="N34:N35">
    <cfRule type="expression" dxfId="328" priority="293" stopIfTrue="1">
      <formula>COUNTA($A34)</formula>
    </cfRule>
  </conditionalFormatting>
  <conditionalFormatting sqref="M34:O35">
    <cfRule type="expression" dxfId="327" priority="292" stopIfTrue="1">
      <formula>COUNTA($A34)</formula>
    </cfRule>
  </conditionalFormatting>
  <conditionalFormatting sqref="R34:R35 A34:K35 M34:P35">
    <cfRule type="expression" dxfId="326" priority="291" stopIfTrue="1">
      <formula>COUNTA($A34)</formula>
    </cfRule>
  </conditionalFormatting>
  <conditionalFormatting sqref="F34:F35">
    <cfRule type="expression" dxfId="325" priority="290" stopIfTrue="1">
      <formula>COUNTA($A34)</formula>
    </cfRule>
  </conditionalFormatting>
  <conditionalFormatting sqref="F34:F35">
    <cfRule type="expression" dxfId="324" priority="289" stopIfTrue="1">
      <formula>COUNTA($A34)</formula>
    </cfRule>
  </conditionalFormatting>
  <conditionalFormatting sqref="K34:K35">
    <cfRule type="expression" dxfId="323" priority="288" stopIfTrue="1">
      <formula>COUNTA($A34)</formula>
    </cfRule>
  </conditionalFormatting>
  <conditionalFormatting sqref="K34:K35">
    <cfRule type="expression" dxfId="322" priority="287" stopIfTrue="1">
      <formula>COUNTA($A34)</formula>
    </cfRule>
  </conditionalFormatting>
  <conditionalFormatting sqref="N34:N35">
    <cfRule type="expression" dxfId="321" priority="286" stopIfTrue="1">
      <formula>COUNTA($A34)</formula>
    </cfRule>
  </conditionalFormatting>
  <conditionalFormatting sqref="M34:O35">
    <cfRule type="expression" dxfId="320" priority="285" stopIfTrue="1">
      <formula>COUNTA($A34)</formula>
    </cfRule>
  </conditionalFormatting>
  <conditionalFormatting sqref="R34:R35 A34:K35 M34:P35">
    <cfRule type="expression" dxfId="319" priority="284" stopIfTrue="1">
      <formula>COUNTA($A34)</formula>
    </cfRule>
  </conditionalFormatting>
  <conditionalFormatting sqref="F34:F35">
    <cfRule type="expression" dxfId="318" priority="283" stopIfTrue="1">
      <formula>COUNTA($A34)</formula>
    </cfRule>
  </conditionalFormatting>
  <conditionalFormatting sqref="F34:F35">
    <cfRule type="expression" dxfId="317" priority="282" stopIfTrue="1">
      <formula>COUNTA($A34)</formula>
    </cfRule>
  </conditionalFormatting>
  <conditionalFormatting sqref="K34:K35">
    <cfRule type="expression" dxfId="316" priority="281" stopIfTrue="1">
      <formula>COUNTA($A34)</formula>
    </cfRule>
  </conditionalFormatting>
  <conditionalFormatting sqref="K34:K35">
    <cfRule type="expression" dxfId="315" priority="280" stopIfTrue="1">
      <formula>COUNTA($A34)</formula>
    </cfRule>
  </conditionalFormatting>
  <conditionalFormatting sqref="N34:N35">
    <cfRule type="expression" dxfId="314" priority="279" stopIfTrue="1">
      <formula>COUNTA($A34)</formula>
    </cfRule>
  </conditionalFormatting>
  <conditionalFormatting sqref="M34:O35">
    <cfRule type="expression" dxfId="313" priority="278" stopIfTrue="1">
      <formula>COUNTA($A34)</formula>
    </cfRule>
  </conditionalFormatting>
  <conditionalFormatting sqref="R34:R35 A34:K35 M34:P35">
    <cfRule type="expression" dxfId="312" priority="277" stopIfTrue="1">
      <formula>COUNTA($A34)</formula>
    </cfRule>
  </conditionalFormatting>
  <conditionalFormatting sqref="F34:F35">
    <cfRule type="expression" dxfId="311" priority="276" stopIfTrue="1">
      <formula>COUNTA($A34)</formula>
    </cfRule>
  </conditionalFormatting>
  <conditionalFormatting sqref="F34:F35">
    <cfRule type="expression" dxfId="310" priority="275" stopIfTrue="1">
      <formula>COUNTA($A34)</formula>
    </cfRule>
  </conditionalFormatting>
  <conditionalFormatting sqref="K34:K35">
    <cfRule type="expression" dxfId="309" priority="274" stopIfTrue="1">
      <formula>COUNTA($A34)</formula>
    </cfRule>
  </conditionalFormatting>
  <conditionalFormatting sqref="K34:K35">
    <cfRule type="expression" dxfId="308" priority="273" stopIfTrue="1">
      <formula>COUNTA($A34)</formula>
    </cfRule>
  </conditionalFormatting>
  <conditionalFormatting sqref="N34:N35">
    <cfRule type="expression" dxfId="307" priority="272" stopIfTrue="1">
      <formula>COUNTA($A34)</formula>
    </cfRule>
  </conditionalFormatting>
  <conditionalFormatting sqref="M34:O35">
    <cfRule type="expression" dxfId="306" priority="271" stopIfTrue="1">
      <formula>COUNTA($A34)</formula>
    </cfRule>
  </conditionalFormatting>
  <conditionalFormatting sqref="R34:R35 M34:P35 A34:K35">
    <cfRule type="expression" dxfId="305" priority="270" stopIfTrue="1">
      <formula>COUNTA($A34)</formula>
    </cfRule>
  </conditionalFormatting>
  <conditionalFormatting sqref="F34:F35">
    <cfRule type="expression" dxfId="304" priority="269" stopIfTrue="1">
      <formula>COUNTA($A34)</formula>
    </cfRule>
  </conditionalFormatting>
  <conditionalFormatting sqref="F34:F35">
    <cfRule type="expression" dxfId="303" priority="268" stopIfTrue="1">
      <formula>COUNTA($A34)</formula>
    </cfRule>
  </conditionalFormatting>
  <conditionalFormatting sqref="K34:K35">
    <cfRule type="expression" dxfId="302" priority="267" stopIfTrue="1">
      <formula>COUNTA($A34)</formula>
    </cfRule>
  </conditionalFormatting>
  <conditionalFormatting sqref="K34:K35">
    <cfRule type="expression" dxfId="301" priority="266" stopIfTrue="1">
      <formula>COUNTA($A34)</formula>
    </cfRule>
  </conditionalFormatting>
  <conditionalFormatting sqref="N34:N35">
    <cfRule type="expression" dxfId="300" priority="265" stopIfTrue="1">
      <formula>COUNTA($A34)</formula>
    </cfRule>
  </conditionalFormatting>
  <conditionalFormatting sqref="O34:O35">
    <cfRule type="expression" dxfId="299" priority="264" stopIfTrue="1">
      <formula>COUNTA($A34)</formula>
    </cfRule>
  </conditionalFormatting>
  <conditionalFormatting sqref="M34:S35 A34:K35">
    <cfRule type="expression" dxfId="298" priority="263" stopIfTrue="1">
      <formula>COUNTA($A34)</formula>
    </cfRule>
  </conditionalFormatting>
  <conditionalFormatting sqref="F34:F35">
    <cfRule type="expression" dxfId="297" priority="262" stopIfTrue="1">
      <formula>COUNTA($A34)</formula>
    </cfRule>
  </conditionalFormatting>
  <conditionalFormatting sqref="F34:F35">
    <cfRule type="expression" dxfId="296" priority="261" stopIfTrue="1">
      <formula>COUNTA($A34)</formula>
    </cfRule>
  </conditionalFormatting>
  <conditionalFormatting sqref="K34:K35">
    <cfRule type="expression" dxfId="295" priority="260" stopIfTrue="1">
      <formula>COUNTA($A34)</formula>
    </cfRule>
  </conditionalFormatting>
  <conditionalFormatting sqref="K34:K35">
    <cfRule type="expression" dxfId="294" priority="259" stopIfTrue="1">
      <formula>COUNTA($A34)</formula>
    </cfRule>
  </conditionalFormatting>
  <conditionalFormatting sqref="U34:U35 A34:K35">
    <cfRule type="expression" dxfId="293" priority="258" stopIfTrue="1">
      <formula>COUNTA($A34)</formula>
    </cfRule>
  </conditionalFormatting>
  <conditionalFormatting sqref="F34:F35">
    <cfRule type="expression" dxfId="292" priority="257" stopIfTrue="1">
      <formula>COUNTA($A34)</formula>
    </cfRule>
  </conditionalFormatting>
  <conditionalFormatting sqref="B34:K35">
    <cfRule type="expression" dxfId="291" priority="256" stopIfTrue="1">
      <formula>COUNTA($A34)</formula>
    </cfRule>
  </conditionalFormatting>
  <conditionalFormatting sqref="F34:F35">
    <cfRule type="expression" dxfId="290" priority="255" stopIfTrue="1">
      <formula>COUNTA($A34)</formula>
    </cfRule>
  </conditionalFormatting>
  <conditionalFormatting sqref="F34:F35">
    <cfRule type="expression" dxfId="289" priority="254" stopIfTrue="1">
      <formula>COUNTA($A34)</formula>
    </cfRule>
  </conditionalFormatting>
  <conditionalFormatting sqref="M34:M35">
    <cfRule type="expression" dxfId="288" priority="253" stopIfTrue="1">
      <formula>COUNTA($A34)</formula>
    </cfRule>
  </conditionalFormatting>
  <conditionalFormatting sqref="C32">
    <cfRule type="expression" dxfId="287" priority="252" stopIfTrue="1">
      <formula>COUNTA($A32)</formula>
    </cfRule>
  </conditionalFormatting>
  <conditionalFormatting sqref="C32">
    <cfRule type="expression" dxfId="286" priority="251" stopIfTrue="1">
      <formula>COUNTA($A32)</formula>
    </cfRule>
  </conditionalFormatting>
  <conditionalFormatting sqref="C32">
    <cfRule type="expression" dxfId="285" priority="250" stopIfTrue="1">
      <formula>COUNTA($A32)</formula>
    </cfRule>
  </conditionalFormatting>
  <conditionalFormatting sqref="C32">
    <cfRule type="expression" dxfId="284" priority="249" stopIfTrue="1">
      <formula>COUNTA($A32)</formula>
    </cfRule>
  </conditionalFormatting>
  <conditionalFormatting sqref="C32">
    <cfRule type="expression" dxfId="283" priority="248" stopIfTrue="1">
      <formula>COUNTA($A32)</formula>
    </cfRule>
  </conditionalFormatting>
  <conditionalFormatting sqref="C32">
    <cfRule type="expression" dxfId="282" priority="247" stopIfTrue="1">
      <formula>COUNTA($A32)</formula>
    </cfRule>
  </conditionalFormatting>
  <conditionalFormatting sqref="C32">
    <cfRule type="expression" dxfId="281" priority="246" stopIfTrue="1">
      <formula>COUNTA($A32)</formula>
    </cfRule>
  </conditionalFormatting>
  <conditionalFormatting sqref="M18">
    <cfRule type="expression" dxfId="280" priority="245" stopIfTrue="1">
      <formula>COUNTA($A18)</formula>
    </cfRule>
  </conditionalFormatting>
  <conditionalFormatting sqref="M18">
    <cfRule type="expression" dxfId="279" priority="244" stopIfTrue="1">
      <formula>COUNTA($A18)</formula>
    </cfRule>
  </conditionalFormatting>
  <conditionalFormatting sqref="M18">
    <cfRule type="expression" dxfId="278" priority="243" stopIfTrue="1">
      <formula>COUNTA($A18)</formula>
    </cfRule>
  </conditionalFormatting>
  <conditionalFormatting sqref="M18">
    <cfRule type="expression" dxfId="277" priority="242" stopIfTrue="1">
      <formula>COUNTA($A18)</formula>
    </cfRule>
  </conditionalFormatting>
  <conditionalFormatting sqref="M18">
    <cfRule type="expression" dxfId="276" priority="241" stopIfTrue="1">
      <formula>COUNTA($A18)</formula>
    </cfRule>
  </conditionalFormatting>
  <conditionalFormatting sqref="M18">
    <cfRule type="expression" dxfId="275" priority="240" stopIfTrue="1">
      <formula>COUNTA($A18)</formula>
    </cfRule>
  </conditionalFormatting>
  <conditionalFormatting sqref="M18">
    <cfRule type="expression" dxfId="274" priority="239" stopIfTrue="1">
      <formula>COUNTA($A18)</formula>
    </cfRule>
  </conditionalFormatting>
  <conditionalFormatting sqref="M18">
    <cfRule type="expression" dxfId="273" priority="238" stopIfTrue="1">
      <formula>COUNTA($A18)</formula>
    </cfRule>
  </conditionalFormatting>
  <conditionalFormatting sqref="M18">
    <cfRule type="expression" dxfId="272" priority="237" stopIfTrue="1">
      <formula>COUNTA($A18)</formula>
    </cfRule>
  </conditionalFormatting>
  <conditionalFormatting sqref="M18">
    <cfRule type="expression" dxfId="271" priority="236" stopIfTrue="1">
      <formula>COUNTA($A18)</formula>
    </cfRule>
  </conditionalFormatting>
  <conditionalFormatting sqref="M18">
    <cfRule type="expression" dxfId="270" priority="235" stopIfTrue="1">
      <formula>COUNTA($A18)</formula>
    </cfRule>
  </conditionalFormatting>
  <conditionalFormatting sqref="M18">
    <cfRule type="expression" dxfId="269" priority="234" stopIfTrue="1">
      <formula>COUNTA($A18)</formula>
    </cfRule>
  </conditionalFormatting>
  <conditionalFormatting sqref="M18">
    <cfRule type="expression" dxfId="268" priority="233" stopIfTrue="1">
      <formula>COUNTA($A18)</formula>
    </cfRule>
  </conditionalFormatting>
  <conditionalFormatting sqref="M18">
    <cfRule type="expression" dxfId="267" priority="232" stopIfTrue="1">
      <formula>COUNTA($A18)</formula>
    </cfRule>
  </conditionalFormatting>
  <conditionalFormatting sqref="M18">
    <cfRule type="expression" dxfId="266" priority="231" stopIfTrue="1">
      <formula>COUNTA($A18)</formula>
    </cfRule>
  </conditionalFormatting>
  <conditionalFormatting sqref="M18">
    <cfRule type="expression" dxfId="265" priority="230" stopIfTrue="1">
      <formula>COUNTA($A18)</formula>
    </cfRule>
  </conditionalFormatting>
  <conditionalFormatting sqref="M18">
    <cfRule type="expression" dxfId="264" priority="229" stopIfTrue="1">
      <formula>COUNTA($A18)</formula>
    </cfRule>
  </conditionalFormatting>
  <conditionalFormatting sqref="M18">
    <cfRule type="expression" dxfId="263" priority="228" stopIfTrue="1">
      <formula>COUNTA($A18)</formula>
    </cfRule>
  </conditionalFormatting>
  <conditionalFormatting sqref="M18">
    <cfRule type="expression" dxfId="262" priority="227" stopIfTrue="1">
      <formula>COUNTA($A18)</formula>
    </cfRule>
  </conditionalFormatting>
  <conditionalFormatting sqref="M18">
    <cfRule type="expression" dxfId="261" priority="226" stopIfTrue="1">
      <formula>COUNTA($A18)</formula>
    </cfRule>
  </conditionalFormatting>
  <conditionalFormatting sqref="M18">
    <cfRule type="expression" dxfId="260" priority="225" stopIfTrue="1">
      <formula>COUNTA($A18)</formula>
    </cfRule>
  </conditionalFormatting>
  <conditionalFormatting sqref="M18">
    <cfRule type="expression" dxfId="259" priority="224" stopIfTrue="1">
      <formula>COUNTA($A18)</formula>
    </cfRule>
  </conditionalFormatting>
  <conditionalFormatting sqref="M18">
    <cfRule type="expression" dxfId="258" priority="223" stopIfTrue="1">
      <formula>COUNTA($A18)</formula>
    </cfRule>
  </conditionalFormatting>
  <conditionalFormatting sqref="M18">
    <cfRule type="expression" dxfId="257" priority="222" stopIfTrue="1">
      <formula>COUNTA($A18)</formula>
    </cfRule>
  </conditionalFormatting>
  <conditionalFormatting sqref="M18">
    <cfRule type="expression" dxfId="256" priority="221" stopIfTrue="1">
      <formula>COUNTA($A18)</formula>
    </cfRule>
  </conditionalFormatting>
  <conditionalFormatting sqref="M18">
    <cfRule type="expression" dxfId="255" priority="220" stopIfTrue="1">
      <formula>COUNTA($A18)</formula>
    </cfRule>
  </conditionalFormatting>
  <conditionalFormatting sqref="M18">
    <cfRule type="expression" dxfId="254" priority="219" stopIfTrue="1">
      <formula>COUNTA($A18)</formula>
    </cfRule>
  </conditionalFormatting>
  <conditionalFormatting sqref="M18">
    <cfRule type="expression" dxfId="253" priority="218" stopIfTrue="1">
      <formula>COUNTA($A18)</formula>
    </cfRule>
  </conditionalFormatting>
  <conditionalFormatting sqref="M18">
    <cfRule type="expression" dxfId="252" priority="217" stopIfTrue="1">
      <formula>COUNTA($A18)</formula>
    </cfRule>
  </conditionalFormatting>
  <conditionalFormatting sqref="M18">
    <cfRule type="expression" dxfId="251" priority="216" stopIfTrue="1">
      <formula>COUNTA($A18)</formula>
    </cfRule>
  </conditionalFormatting>
  <conditionalFormatting sqref="M18">
    <cfRule type="expression" dxfId="250" priority="215" stopIfTrue="1">
      <formula>COUNTA($A18)</formula>
    </cfRule>
  </conditionalFormatting>
  <conditionalFormatting sqref="M18">
    <cfRule type="expression" dxfId="249" priority="214" stopIfTrue="1">
      <formula>COUNTA($A18)</formula>
    </cfRule>
  </conditionalFormatting>
  <conditionalFormatting sqref="M18">
    <cfRule type="expression" dxfId="248" priority="213" stopIfTrue="1">
      <formula>COUNTA($A18)</formula>
    </cfRule>
  </conditionalFormatting>
  <conditionalFormatting sqref="M18">
    <cfRule type="expression" dxfId="247" priority="212" stopIfTrue="1">
      <formula>COUNTA($A18)</formula>
    </cfRule>
  </conditionalFormatting>
  <conditionalFormatting sqref="M18">
    <cfRule type="expression" dxfId="246" priority="211" stopIfTrue="1">
      <formula>COUNTA($A18)</formula>
    </cfRule>
  </conditionalFormatting>
  <conditionalFormatting sqref="M18">
    <cfRule type="expression" dxfId="245" priority="210" stopIfTrue="1">
      <formula>COUNTA($A18)</formula>
    </cfRule>
  </conditionalFormatting>
  <conditionalFormatting sqref="M18">
    <cfRule type="expression" dxfId="244" priority="209" stopIfTrue="1">
      <formula>COUNTA($A18)</formula>
    </cfRule>
  </conditionalFormatting>
  <conditionalFormatting sqref="M18">
    <cfRule type="expression" dxfId="243" priority="208" stopIfTrue="1">
      <formula>COUNTA($A18)</formula>
    </cfRule>
  </conditionalFormatting>
  <conditionalFormatting sqref="M18">
    <cfRule type="expression" dxfId="242" priority="207" stopIfTrue="1">
      <formula>COUNTA($A18)</formula>
    </cfRule>
  </conditionalFormatting>
  <conditionalFormatting sqref="M18">
    <cfRule type="expression" dxfId="241" priority="206" stopIfTrue="1">
      <formula>COUNTA($A18)</formula>
    </cfRule>
  </conditionalFormatting>
  <conditionalFormatting sqref="M18">
    <cfRule type="expression" dxfId="240" priority="205" stopIfTrue="1">
      <formula>COUNTA($A18)</formula>
    </cfRule>
  </conditionalFormatting>
  <conditionalFormatting sqref="M18">
    <cfRule type="expression" dxfId="239" priority="204" stopIfTrue="1">
      <formula>COUNTA($A18)</formula>
    </cfRule>
  </conditionalFormatting>
  <conditionalFormatting sqref="M18">
    <cfRule type="expression" dxfId="238" priority="203" stopIfTrue="1">
      <formula>COUNTA($A18)</formula>
    </cfRule>
  </conditionalFormatting>
  <conditionalFormatting sqref="M18">
    <cfRule type="expression" dxfId="237" priority="202" stopIfTrue="1">
      <formula>COUNTA($A18)</formula>
    </cfRule>
  </conditionalFormatting>
  <conditionalFormatting sqref="M18">
    <cfRule type="expression" dxfId="236" priority="201" stopIfTrue="1">
      <formula>COUNTA($A18)</formula>
    </cfRule>
  </conditionalFormatting>
  <conditionalFormatting sqref="M18">
    <cfRule type="expression" dxfId="235" priority="200" stopIfTrue="1">
      <formula>COUNTA($A18)</formula>
    </cfRule>
  </conditionalFormatting>
  <conditionalFormatting sqref="M18">
    <cfRule type="expression" dxfId="234" priority="199" stopIfTrue="1">
      <formula>COUNTA($A18)</formula>
    </cfRule>
  </conditionalFormatting>
  <conditionalFormatting sqref="M18">
    <cfRule type="expression" dxfId="233" priority="198" stopIfTrue="1">
      <formula>COUNTA($A18)</formula>
    </cfRule>
  </conditionalFormatting>
  <conditionalFormatting sqref="M18">
    <cfRule type="expression" dxfId="232" priority="197" stopIfTrue="1">
      <formula>COUNTA($A18)</formula>
    </cfRule>
  </conditionalFormatting>
  <conditionalFormatting sqref="M18">
    <cfRule type="expression" dxfId="231" priority="196" stopIfTrue="1">
      <formula>COUNTA($A18)</formula>
    </cfRule>
  </conditionalFormatting>
  <conditionalFormatting sqref="M18">
    <cfRule type="expression" dxfId="230" priority="195" stopIfTrue="1">
      <formula>COUNTA($A18)</formula>
    </cfRule>
  </conditionalFormatting>
  <conditionalFormatting sqref="M18">
    <cfRule type="expression" dxfId="229" priority="194" stopIfTrue="1">
      <formula>COUNTA($A18)</formula>
    </cfRule>
  </conditionalFormatting>
  <conditionalFormatting sqref="M18">
    <cfRule type="expression" dxfId="228" priority="193" stopIfTrue="1">
      <formula>COUNTA($A18)</formula>
    </cfRule>
  </conditionalFormatting>
  <conditionalFormatting sqref="M18">
    <cfRule type="expression" dxfId="227" priority="192" stopIfTrue="1">
      <formula>COUNTA($A18)</formula>
    </cfRule>
  </conditionalFormatting>
  <conditionalFormatting sqref="M18">
    <cfRule type="expression" dxfId="226" priority="191" stopIfTrue="1">
      <formula>COUNTA($A18)</formula>
    </cfRule>
  </conditionalFormatting>
  <conditionalFormatting sqref="M18">
    <cfRule type="expression" dxfId="225" priority="190" stopIfTrue="1">
      <formula>COUNTA($A18)</formula>
    </cfRule>
  </conditionalFormatting>
  <conditionalFormatting sqref="M18">
    <cfRule type="expression" dxfId="224" priority="189" stopIfTrue="1">
      <formula>COUNTA($A18)</formula>
    </cfRule>
  </conditionalFormatting>
  <conditionalFormatting sqref="M18">
    <cfRule type="expression" dxfId="223" priority="188" stopIfTrue="1">
      <formula>COUNTA($A18)</formula>
    </cfRule>
  </conditionalFormatting>
  <conditionalFormatting sqref="M18">
    <cfRule type="expression" dxfId="222" priority="187" stopIfTrue="1">
      <formula>COUNTA($A18)</formula>
    </cfRule>
  </conditionalFormatting>
  <conditionalFormatting sqref="M18">
    <cfRule type="expression" dxfId="221" priority="186" stopIfTrue="1">
      <formula>COUNTA($A18)</formula>
    </cfRule>
  </conditionalFormatting>
  <conditionalFormatting sqref="M18">
    <cfRule type="expression" dxfId="220" priority="185" stopIfTrue="1">
      <formula>COUNTA($A18)</formula>
    </cfRule>
  </conditionalFormatting>
  <conditionalFormatting sqref="M18">
    <cfRule type="expression" dxfId="219" priority="184" stopIfTrue="1">
      <formula>COUNTA($A18)</formula>
    </cfRule>
  </conditionalFormatting>
  <conditionalFormatting sqref="M18">
    <cfRule type="expression" dxfId="218" priority="183" stopIfTrue="1">
      <formula>COUNTA($A18)</formula>
    </cfRule>
  </conditionalFormatting>
  <conditionalFormatting sqref="M18">
    <cfRule type="expression" dxfId="217" priority="182" stopIfTrue="1">
      <formula>COUNTA($A18)</formula>
    </cfRule>
  </conditionalFormatting>
  <conditionalFormatting sqref="M18">
    <cfRule type="expression" dxfId="216" priority="181" stopIfTrue="1">
      <formula>COUNTA($A18)</formula>
    </cfRule>
  </conditionalFormatting>
  <conditionalFormatting sqref="M18">
    <cfRule type="expression" dxfId="215" priority="180" stopIfTrue="1">
      <formula>COUNTA($A18)</formula>
    </cfRule>
  </conditionalFormatting>
  <conditionalFormatting sqref="M18">
    <cfRule type="expression" dxfId="214" priority="179" stopIfTrue="1">
      <formula>COUNTA($A18)</formula>
    </cfRule>
  </conditionalFormatting>
  <conditionalFormatting sqref="M18">
    <cfRule type="expression" dxfId="213" priority="178" stopIfTrue="1">
      <formula>COUNTA($A18)</formula>
    </cfRule>
  </conditionalFormatting>
  <conditionalFormatting sqref="M18">
    <cfRule type="expression" dxfId="212" priority="177" stopIfTrue="1">
      <formula>COUNTA($A18)</formula>
    </cfRule>
  </conditionalFormatting>
  <conditionalFormatting sqref="M18">
    <cfRule type="expression" dxfId="211" priority="176" stopIfTrue="1">
      <formula>COUNTA($A18)</formula>
    </cfRule>
  </conditionalFormatting>
  <conditionalFormatting sqref="M18">
    <cfRule type="expression" dxfId="210" priority="175" stopIfTrue="1">
      <formula>COUNTA($A18)</formula>
    </cfRule>
  </conditionalFormatting>
  <conditionalFormatting sqref="M18">
    <cfRule type="expression" dxfId="209" priority="174" stopIfTrue="1">
      <formula>COUNTA($A18)</formula>
    </cfRule>
  </conditionalFormatting>
  <conditionalFormatting sqref="M18">
    <cfRule type="expression" dxfId="208" priority="173" stopIfTrue="1">
      <formula>COUNTA($A18)</formula>
    </cfRule>
  </conditionalFormatting>
  <conditionalFormatting sqref="M18">
    <cfRule type="expression" dxfId="207" priority="172" stopIfTrue="1">
      <formula>COUNTA($A18)</formula>
    </cfRule>
  </conditionalFormatting>
  <conditionalFormatting sqref="J32">
    <cfRule type="expression" dxfId="206" priority="171" stopIfTrue="1">
      <formula>COUNTA($A32)</formula>
    </cfRule>
  </conditionalFormatting>
  <conditionalFormatting sqref="J32">
    <cfRule type="expression" dxfId="205" priority="170" stopIfTrue="1">
      <formula>COUNTA($A32)</formula>
    </cfRule>
  </conditionalFormatting>
  <conditionalFormatting sqref="J32">
    <cfRule type="expression" dxfId="204" priority="169" stopIfTrue="1">
      <formula>COUNTA($A32)</formula>
    </cfRule>
  </conditionalFormatting>
  <conditionalFormatting sqref="J32">
    <cfRule type="expression" dxfId="203" priority="168" stopIfTrue="1">
      <formula>COUNTA($A32)</formula>
    </cfRule>
  </conditionalFormatting>
  <conditionalFormatting sqref="J32">
    <cfRule type="expression" dxfId="202" priority="167" stopIfTrue="1">
      <formula>COUNTA($A32)</formula>
    </cfRule>
  </conditionalFormatting>
  <conditionalFormatting sqref="J32">
    <cfRule type="expression" dxfId="201" priority="166" stopIfTrue="1">
      <formula>COUNTA($A32)</formula>
    </cfRule>
  </conditionalFormatting>
  <conditionalFormatting sqref="U16:U64">
    <cfRule type="expression" dxfId="200" priority="165" stopIfTrue="1">
      <formula>COUNTA($A16)</formula>
    </cfRule>
  </conditionalFormatting>
  <conditionalFormatting sqref="U16:U64">
    <cfRule type="expression" dxfId="199" priority="164" stopIfTrue="1">
      <formula>COUNTA($A16)</formula>
    </cfRule>
  </conditionalFormatting>
  <conditionalFormatting sqref="U16:U64">
    <cfRule type="expression" dxfId="198" priority="163" stopIfTrue="1">
      <formula>COUNTA($A16)</formula>
    </cfRule>
  </conditionalFormatting>
  <conditionalFormatting sqref="F16:F64">
    <cfRule type="expression" dxfId="197" priority="162" stopIfTrue="1">
      <formula>COUNTA($A16)</formula>
    </cfRule>
  </conditionalFormatting>
  <conditionalFormatting sqref="F16:F64">
    <cfRule type="expression" dxfId="196" priority="161" stopIfTrue="1">
      <formula>COUNTA($A16)</formula>
    </cfRule>
  </conditionalFormatting>
  <conditionalFormatting sqref="F16:F64">
    <cfRule type="expression" dxfId="195" priority="160" stopIfTrue="1">
      <formula>COUNTA($A16)</formula>
    </cfRule>
  </conditionalFormatting>
  <conditionalFormatting sqref="F16:F64">
    <cfRule type="expression" dxfId="194" priority="159" stopIfTrue="1">
      <formula>COUNTA($A16)</formula>
    </cfRule>
  </conditionalFormatting>
  <conditionalFormatting sqref="F16:F64">
    <cfRule type="expression" dxfId="193" priority="158" stopIfTrue="1">
      <formula>COUNTA($A16)</formula>
    </cfRule>
  </conditionalFormatting>
  <conditionalFormatting sqref="F16:F64">
    <cfRule type="expression" dxfId="192" priority="157" stopIfTrue="1">
      <formula>COUNTA($A16)</formula>
    </cfRule>
  </conditionalFormatting>
  <conditionalFormatting sqref="F16:F64">
    <cfRule type="expression" dxfId="191" priority="156" stopIfTrue="1">
      <formula>COUNTA($A16)</formula>
    </cfRule>
  </conditionalFormatting>
  <conditionalFormatting sqref="F16:F64">
    <cfRule type="expression" dxfId="190" priority="155" stopIfTrue="1">
      <formula>COUNTA($A16)</formula>
    </cfRule>
  </conditionalFormatting>
  <conditionalFormatting sqref="F16:F64">
    <cfRule type="expression" dxfId="189" priority="154" stopIfTrue="1">
      <formula>COUNTA($A16)</formula>
    </cfRule>
  </conditionalFormatting>
  <conditionalFormatting sqref="F16:F64">
    <cfRule type="expression" dxfId="188" priority="153" stopIfTrue="1">
      <formula>COUNTA($A16)</formula>
    </cfRule>
  </conditionalFormatting>
  <conditionalFormatting sqref="F16:F64">
    <cfRule type="expression" dxfId="187" priority="152" stopIfTrue="1">
      <formula>COUNTA($A16)</formula>
    </cfRule>
  </conditionalFormatting>
  <conditionalFormatting sqref="F16:F64">
    <cfRule type="expression" dxfId="186" priority="151" stopIfTrue="1">
      <formula>COUNTA($A16)</formula>
    </cfRule>
  </conditionalFormatting>
  <conditionalFormatting sqref="F16:F64">
    <cfRule type="expression" dxfId="185" priority="150" stopIfTrue="1">
      <formula>COUNTA($A16)</formula>
    </cfRule>
  </conditionalFormatting>
  <conditionalFormatting sqref="F16:F64">
    <cfRule type="expression" dxfId="184" priority="149" stopIfTrue="1">
      <formula>COUNTA($A16)</formula>
    </cfRule>
  </conditionalFormatting>
  <conditionalFormatting sqref="F16:F64">
    <cfRule type="expression" dxfId="183" priority="148" stopIfTrue="1">
      <formula>COUNTA($A16)</formula>
    </cfRule>
  </conditionalFormatting>
  <conditionalFormatting sqref="F16:F64">
    <cfRule type="expression" dxfId="182" priority="147" stopIfTrue="1">
      <formula>COUNTA($A16)</formula>
    </cfRule>
  </conditionalFormatting>
  <conditionalFormatting sqref="F16:F64">
    <cfRule type="expression" dxfId="181" priority="146" stopIfTrue="1">
      <formula>COUNTA($A16)</formula>
    </cfRule>
  </conditionalFormatting>
  <conditionalFormatting sqref="F16:F64">
    <cfRule type="expression" dxfId="180" priority="145" stopIfTrue="1">
      <formula>COUNTA($A16)</formula>
    </cfRule>
  </conditionalFormatting>
  <conditionalFormatting sqref="F16:F64">
    <cfRule type="expression" dxfId="179" priority="144" stopIfTrue="1">
      <formula>COUNTA($A16)</formula>
    </cfRule>
  </conditionalFormatting>
  <conditionalFormatting sqref="F16:F64">
    <cfRule type="expression" dxfId="178" priority="143" stopIfTrue="1">
      <formula>COUNTA($A16)</formula>
    </cfRule>
  </conditionalFormatting>
  <conditionalFormatting sqref="F16:F64">
    <cfRule type="expression" dxfId="177" priority="142" stopIfTrue="1">
      <formula>COUNTA($A16)</formula>
    </cfRule>
  </conditionalFormatting>
  <conditionalFormatting sqref="F16:F64">
    <cfRule type="expression" dxfId="176" priority="141" stopIfTrue="1">
      <formula>COUNTA($A16)</formula>
    </cfRule>
  </conditionalFormatting>
  <conditionalFormatting sqref="F16:F64">
    <cfRule type="expression" dxfId="175" priority="140" stopIfTrue="1">
      <formula>COUNTA($A16)</formula>
    </cfRule>
  </conditionalFormatting>
  <conditionalFormatting sqref="M40:S40 U40 A40:I40">
    <cfRule type="expression" dxfId="174" priority="139" stopIfTrue="1">
      <formula>COUNTA($A40)</formula>
    </cfRule>
  </conditionalFormatting>
  <conditionalFormatting sqref="A40 C40:D40 H40:J40">
    <cfRule type="expression" dxfId="173" priority="138" stopIfTrue="1">
      <formula>COUNTA($A40)</formula>
    </cfRule>
  </conditionalFormatting>
  <conditionalFormatting sqref="M40:O40">
    <cfRule type="expression" dxfId="172" priority="137" stopIfTrue="1">
      <formula>COUNTA($A40)</formula>
    </cfRule>
  </conditionalFormatting>
  <conditionalFormatting sqref="R40">
    <cfRule type="expression" dxfId="171" priority="136" stopIfTrue="1">
      <formula>COUNTA($A40)</formula>
    </cfRule>
  </conditionalFormatting>
  <conditionalFormatting sqref="F40">
    <cfRule type="expression" dxfId="170" priority="135" stopIfTrue="1">
      <formula>COUNTA($A40)</formula>
    </cfRule>
  </conditionalFormatting>
  <conditionalFormatting sqref="F40">
    <cfRule type="expression" dxfId="169" priority="134" stopIfTrue="1">
      <formula>COUNTA($A40)</formula>
    </cfRule>
  </conditionalFormatting>
  <conditionalFormatting sqref="F40">
    <cfRule type="expression" dxfId="168" priority="133" stopIfTrue="1">
      <formula>COUNTA($A40)</formula>
    </cfRule>
  </conditionalFormatting>
  <conditionalFormatting sqref="B40">
    <cfRule type="expression" dxfId="167" priority="132" stopIfTrue="1">
      <formula>COUNTA($A40)</formula>
    </cfRule>
  </conditionalFormatting>
  <conditionalFormatting sqref="F40">
    <cfRule type="expression" dxfId="166" priority="131" stopIfTrue="1">
      <formula>COUNTA($A40)</formula>
    </cfRule>
  </conditionalFormatting>
  <conditionalFormatting sqref="B40:I40">
    <cfRule type="expression" dxfId="165" priority="130" stopIfTrue="1">
      <formula>COUNTA($A40)</formula>
    </cfRule>
  </conditionalFormatting>
  <conditionalFormatting sqref="B40">
    <cfRule type="expression" dxfId="164" priority="129" stopIfTrue="1">
      <formula>COUNTA($A40)</formula>
    </cfRule>
  </conditionalFormatting>
  <conditionalFormatting sqref="F40">
    <cfRule type="expression" dxfId="163" priority="128" stopIfTrue="1">
      <formula>COUNTA($A40)</formula>
    </cfRule>
  </conditionalFormatting>
  <conditionalFormatting sqref="F40">
    <cfRule type="expression" dxfId="162" priority="127" stopIfTrue="1">
      <formula>COUNTA($A40)</formula>
    </cfRule>
  </conditionalFormatting>
  <conditionalFormatting sqref="F40">
    <cfRule type="expression" dxfId="161" priority="126" stopIfTrue="1">
      <formula>COUNTA($A40)</formula>
    </cfRule>
  </conditionalFormatting>
  <conditionalFormatting sqref="C40">
    <cfRule type="expression" dxfId="160" priority="125" stopIfTrue="1">
      <formula>COUNTA($A40)</formula>
    </cfRule>
  </conditionalFormatting>
  <conditionalFormatting sqref="D40">
    <cfRule type="expression" dxfId="159" priority="124" stopIfTrue="1">
      <formula>COUNTA($A40)</formula>
    </cfRule>
  </conditionalFormatting>
  <conditionalFormatting sqref="D40">
    <cfRule type="expression" dxfId="158" priority="123" stopIfTrue="1">
      <formula>COUNTA($A40)</formula>
    </cfRule>
  </conditionalFormatting>
  <conditionalFormatting sqref="J40">
    <cfRule type="expression" dxfId="157" priority="122" stopIfTrue="1">
      <formula>COUNTA($A40)</formula>
    </cfRule>
  </conditionalFormatting>
  <conditionalFormatting sqref="J40">
    <cfRule type="expression" dxfId="156" priority="121" stopIfTrue="1">
      <formula>COUNTA($A40)</formula>
    </cfRule>
  </conditionalFormatting>
  <conditionalFormatting sqref="J40">
    <cfRule type="expression" dxfId="155" priority="120" stopIfTrue="1">
      <formula>COUNTA($A40)</formula>
    </cfRule>
  </conditionalFormatting>
  <conditionalFormatting sqref="J40">
    <cfRule type="expression" dxfId="154" priority="119" stopIfTrue="1">
      <formula>COUNTA($A40)</formula>
    </cfRule>
  </conditionalFormatting>
  <conditionalFormatting sqref="J40">
    <cfRule type="expression" dxfId="153" priority="118" stopIfTrue="1">
      <formula>COUNTA($A40)</formula>
    </cfRule>
  </conditionalFormatting>
  <conditionalFormatting sqref="M45:S45 E45:G45 B45">
    <cfRule type="expression" dxfId="152" priority="117" stopIfTrue="1">
      <formula>COUNTA($A45)</formula>
    </cfRule>
  </conditionalFormatting>
  <conditionalFormatting sqref="E45">
    <cfRule type="expression" dxfId="151" priority="116" stopIfTrue="1">
      <formula>COUNTA($A45)</formula>
    </cfRule>
  </conditionalFormatting>
  <conditionalFormatting sqref="P45">
    <cfRule type="expression" dxfId="150" priority="115" stopIfTrue="1">
      <formula>COUNTA($A45)</formula>
    </cfRule>
  </conditionalFormatting>
  <conditionalFormatting sqref="B45">
    <cfRule type="expression" dxfId="149" priority="114" stopIfTrue="1">
      <formula>COUNTA($A45)</formula>
    </cfRule>
  </conditionalFormatting>
  <conditionalFormatting sqref="A45 M45:O45 H45:J45 C45:D45">
    <cfRule type="expression" dxfId="148" priority="113" stopIfTrue="1">
      <formula>COUNTA($A45)</formula>
    </cfRule>
  </conditionalFormatting>
  <conditionalFormatting sqref="K45">
    <cfRule type="expression" dxfId="147" priority="112" stopIfTrue="1">
      <formula>COUNTA($A45)</formula>
    </cfRule>
  </conditionalFormatting>
  <conditionalFormatting sqref="G45">
    <cfRule type="expression" dxfId="146" priority="111" stopIfTrue="1">
      <formula>COUNTA($A45)</formula>
    </cfRule>
  </conditionalFormatting>
  <conditionalFormatting sqref="R45">
    <cfRule type="expression" dxfId="145" priority="110" stopIfTrue="1">
      <formula>COUNTA($A45)</formula>
    </cfRule>
  </conditionalFormatting>
  <conditionalFormatting sqref="F45">
    <cfRule type="expression" dxfId="144" priority="109" stopIfTrue="1">
      <formula>COUNTA($A45)</formula>
    </cfRule>
  </conditionalFormatting>
  <conditionalFormatting sqref="J45:K45">
    <cfRule type="expression" dxfId="143" priority="108" stopIfTrue="1">
      <formula>COUNTA($A45)</formula>
    </cfRule>
  </conditionalFormatting>
  <conditionalFormatting sqref="F45">
    <cfRule type="expression" dxfId="142" priority="107" stopIfTrue="1">
      <formula>COUNTA($A45)</formula>
    </cfRule>
  </conditionalFormatting>
  <conditionalFormatting sqref="F45">
    <cfRule type="expression" dxfId="141" priority="106" stopIfTrue="1">
      <formula>COUNTA($A45)</formula>
    </cfRule>
  </conditionalFormatting>
  <conditionalFormatting sqref="F45">
    <cfRule type="expression" dxfId="140" priority="105" stopIfTrue="1">
      <formula>COUNTA($A45)</formula>
    </cfRule>
  </conditionalFormatting>
  <conditionalFormatting sqref="F45">
    <cfRule type="expression" dxfId="139" priority="104" stopIfTrue="1">
      <formula>COUNTA($A45)</formula>
    </cfRule>
  </conditionalFormatting>
  <conditionalFormatting sqref="A45 U45 H45:K45 C45:F45">
    <cfRule type="expression" dxfId="138" priority="103" stopIfTrue="1">
      <formula>COUNTA($A45)</formula>
    </cfRule>
  </conditionalFormatting>
  <conditionalFormatting sqref="B45">
    <cfRule type="expression" dxfId="137" priority="102" stopIfTrue="1">
      <formula>COUNTA($A45)</formula>
    </cfRule>
  </conditionalFormatting>
  <conditionalFormatting sqref="F45">
    <cfRule type="expression" dxfId="136" priority="101" stopIfTrue="1">
      <formula>COUNTA($A45)</formula>
    </cfRule>
  </conditionalFormatting>
  <conditionalFormatting sqref="B45:K45">
    <cfRule type="expression" dxfId="135" priority="100" stopIfTrue="1">
      <formula>COUNTA($A45)</formula>
    </cfRule>
  </conditionalFormatting>
  <conditionalFormatting sqref="B45">
    <cfRule type="expression" dxfId="134" priority="99" stopIfTrue="1">
      <formula>COUNTA($A45)</formula>
    </cfRule>
  </conditionalFormatting>
  <conditionalFormatting sqref="F45">
    <cfRule type="expression" dxfId="133" priority="98" stopIfTrue="1">
      <formula>COUNTA($A45)</formula>
    </cfRule>
  </conditionalFormatting>
  <conditionalFormatting sqref="F45">
    <cfRule type="expression" dxfId="132" priority="97" stopIfTrue="1">
      <formula>COUNTA($A45)</formula>
    </cfRule>
  </conditionalFormatting>
  <conditionalFormatting sqref="F45">
    <cfRule type="expression" dxfId="131" priority="96" stopIfTrue="1">
      <formula>COUNTA($A45)</formula>
    </cfRule>
  </conditionalFormatting>
  <conditionalFormatting sqref="E47:G47 M47:S47 B47">
    <cfRule type="expression" dxfId="130" priority="95" stopIfTrue="1">
      <formula>COUNTA($A47)</formula>
    </cfRule>
  </conditionalFormatting>
  <conditionalFormatting sqref="E47">
    <cfRule type="expression" dxfId="129" priority="94" stopIfTrue="1">
      <formula>COUNTA($A47)</formula>
    </cfRule>
  </conditionalFormatting>
  <conditionalFormatting sqref="P47">
    <cfRule type="expression" dxfId="128" priority="93" stopIfTrue="1">
      <formula>COUNTA($A47)</formula>
    </cfRule>
  </conditionalFormatting>
  <conditionalFormatting sqref="B47">
    <cfRule type="expression" dxfId="127" priority="92" stopIfTrue="1">
      <formula>COUNTA($A47)</formula>
    </cfRule>
  </conditionalFormatting>
  <conditionalFormatting sqref="A47 M47:O47 H47:J47 C47:D47">
    <cfRule type="expression" dxfId="126" priority="91" stopIfTrue="1">
      <formula>COUNTA($A47)</formula>
    </cfRule>
  </conditionalFormatting>
  <conditionalFormatting sqref="K47">
    <cfRule type="expression" dxfId="125" priority="90" stopIfTrue="1">
      <formula>COUNTA($A47)</formula>
    </cfRule>
  </conditionalFormatting>
  <conditionalFormatting sqref="G47">
    <cfRule type="expression" dxfId="124" priority="89" stopIfTrue="1">
      <formula>COUNTA($A47)</formula>
    </cfRule>
  </conditionalFormatting>
  <conditionalFormatting sqref="R47">
    <cfRule type="expression" dxfId="123" priority="88" stopIfTrue="1">
      <formula>COUNTA($A47)</formula>
    </cfRule>
  </conditionalFormatting>
  <conditionalFormatting sqref="F47">
    <cfRule type="expression" dxfId="122" priority="87" stopIfTrue="1">
      <formula>COUNTA($A47)</formula>
    </cfRule>
  </conditionalFormatting>
  <conditionalFormatting sqref="J47:K47">
    <cfRule type="expression" dxfId="121" priority="86" stopIfTrue="1">
      <formula>COUNTA($A47)</formula>
    </cfRule>
  </conditionalFormatting>
  <conditionalFormatting sqref="F47">
    <cfRule type="expression" dxfId="120" priority="85" stopIfTrue="1">
      <formula>COUNTA($A47)</formula>
    </cfRule>
  </conditionalFormatting>
  <conditionalFormatting sqref="F47">
    <cfRule type="expression" dxfId="119" priority="84" stopIfTrue="1">
      <formula>COUNTA($A47)</formula>
    </cfRule>
  </conditionalFormatting>
  <conditionalFormatting sqref="F47">
    <cfRule type="expression" dxfId="118" priority="83" stopIfTrue="1">
      <formula>COUNTA($A47)</formula>
    </cfRule>
  </conditionalFormatting>
  <conditionalFormatting sqref="F47">
    <cfRule type="expression" dxfId="117" priority="82" stopIfTrue="1">
      <formula>COUNTA($A47)</formula>
    </cfRule>
  </conditionalFormatting>
  <conditionalFormatting sqref="E47:F47">
    <cfRule type="expression" dxfId="116" priority="81" stopIfTrue="1">
      <formula>COUNTA($A47)</formula>
    </cfRule>
  </conditionalFormatting>
  <conditionalFormatting sqref="K47">
    <cfRule type="expression" dxfId="115" priority="80" stopIfTrue="1">
      <formula>COUNTA($A47)</formula>
    </cfRule>
  </conditionalFormatting>
  <conditionalFormatting sqref="A47 H47:J47 C47:D47">
    <cfRule type="expression" dxfId="114" priority="79" stopIfTrue="1">
      <formula>COUNTA($A47)</formula>
    </cfRule>
  </conditionalFormatting>
  <conditionalFormatting sqref="U47">
    <cfRule type="expression" dxfId="113" priority="78" stopIfTrue="1">
      <formula>COUNTA($A47)</formula>
    </cfRule>
  </conditionalFormatting>
  <conditionalFormatting sqref="B47">
    <cfRule type="expression" dxfId="112" priority="77" stopIfTrue="1">
      <formula>COUNTA($A47)</formula>
    </cfRule>
  </conditionalFormatting>
  <conditionalFormatting sqref="F47">
    <cfRule type="expression" dxfId="111" priority="76" stopIfTrue="1">
      <formula>COUNTA($A47)</formula>
    </cfRule>
  </conditionalFormatting>
  <conditionalFormatting sqref="E47:G47 B47">
    <cfRule type="expression" dxfId="110" priority="75" stopIfTrue="1">
      <formula>COUNTA($A47)</formula>
    </cfRule>
  </conditionalFormatting>
  <conditionalFormatting sqref="K47">
    <cfRule type="expression" dxfId="109" priority="74" stopIfTrue="1">
      <formula>COUNTA($A47)</formula>
    </cfRule>
  </conditionalFormatting>
  <conditionalFormatting sqref="H47:J47 C47:D47">
    <cfRule type="expression" dxfId="108" priority="73" stopIfTrue="1">
      <formula>COUNTA($A47)</formula>
    </cfRule>
  </conditionalFormatting>
  <conditionalFormatting sqref="B47">
    <cfRule type="expression" dxfId="107" priority="72" stopIfTrue="1">
      <formula>COUNTA($A47)</formula>
    </cfRule>
  </conditionalFormatting>
  <conditionalFormatting sqref="F47">
    <cfRule type="expression" dxfId="106" priority="71" stopIfTrue="1">
      <formula>COUNTA($A47)</formula>
    </cfRule>
  </conditionalFormatting>
  <conditionalFormatting sqref="F47">
    <cfRule type="expression" dxfId="105" priority="70" stopIfTrue="1">
      <formula>COUNTA($A47)</formula>
    </cfRule>
  </conditionalFormatting>
  <conditionalFormatting sqref="F47">
    <cfRule type="expression" dxfId="104" priority="69" stopIfTrue="1">
      <formula>COUNTA($A47)</formula>
    </cfRule>
  </conditionalFormatting>
  <conditionalFormatting sqref="M46:S46 E46:G46 B46">
    <cfRule type="expression" dxfId="103" priority="68" stopIfTrue="1">
      <formula>COUNTA($A46)</formula>
    </cfRule>
  </conditionalFormatting>
  <conditionalFormatting sqref="E46">
    <cfRule type="expression" dxfId="102" priority="67" stopIfTrue="1">
      <formula>COUNTA($A46)</formula>
    </cfRule>
  </conditionalFormatting>
  <conditionalFormatting sqref="P46">
    <cfRule type="expression" dxfId="101" priority="66" stopIfTrue="1">
      <formula>COUNTA($A46)</formula>
    </cfRule>
  </conditionalFormatting>
  <conditionalFormatting sqref="B46">
    <cfRule type="expression" dxfId="100" priority="65" stopIfTrue="1">
      <formula>COUNTA($A46)</formula>
    </cfRule>
  </conditionalFormatting>
  <conditionalFormatting sqref="A46 M46:O46 H46:J46 C46:D46">
    <cfRule type="expression" dxfId="99" priority="64" stopIfTrue="1">
      <formula>COUNTA($A46)</formula>
    </cfRule>
  </conditionalFormatting>
  <conditionalFormatting sqref="K46">
    <cfRule type="expression" dxfId="98" priority="63" stopIfTrue="1">
      <formula>COUNTA($A46)</formula>
    </cfRule>
  </conditionalFormatting>
  <conditionalFormatting sqref="G46">
    <cfRule type="expression" dxfId="97" priority="62" stopIfTrue="1">
      <formula>COUNTA($A46)</formula>
    </cfRule>
  </conditionalFormatting>
  <conditionalFormatting sqref="R46">
    <cfRule type="expression" dxfId="96" priority="61" stopIfTrue="1">
      <formula>COUNTA($A46)</formula>
    </cfRule>
  </conditionalFormatting>
  <conditionalFormatting sqref="F46">
    <cfRule type="expression" dxfId="95" priority="60" stopIfTrue="1">
      <formula>COUNTA($A46)</formula>
    </cfRule>
  </conditionalFormatting>
  <conditionalFormatting sqref="J46:K46">
    <cfRule type="expression" dxfId="94" priority="59" stopIfTrue="1">
      <formula>COUNTA($A46)</formula>
    </cfRule>
  </conditionalFormatting>
  <conditionalFormatting sqref="F46">
    <cfRule type="expression" dxfId="93" priority="58" stopIfTrue="1">
      <formula>COUNTA($A46)</formula>
    </cfRule>
  </conditionalFormatting>
  <conditionalFormatting sqref="F46">
    <cfRule type="expression" dxfId="92" priority="57" stopIfTrue="1">
      <formula>COUNTA($A46)</formula>
    </cfRule>
  </conditionalFormatting>
  <conditionalFormatting sqref="F46">
    <cfRule type="expression" dxfId="91" priority="56" stopIfTrue="1">
      <formula>COUNTA($A46)</formula>
    </cfRule>
  </conditionalFormatting>
  <conditionalFormatting sqref="F46">
    <cfRule type="expression" dxfId="90" priority="55" stopIfTrue="1">
      <formula>COUNTA($A46)</formula>
    </cfRule>
  </conditionalFormatting>
  <conditionalFormatting sqref="E46:F46">
    <cfRule type="expression" dxfId="89" priority="54" stopIfTrue="1">
      <formula>COUNTA($A46)</formula>
    </cfRule>
  </conditionalFormatting>
  <conditionalFormatting sqref="K46">
    <cfRule type="expression" dxfId="88" priority="53" stopIfTrue="1">
      <formula>COUNTA($A46)</formula>
    </cfRule>
  </conditionalFormatting>
  <conditionalFormatting sqref="A46 H46:J46 C46:D46">
    <cfRule type="expression" dxfId="87" priority="52" stopIfTrue="1">
      <formula>COUNTA($A46)</formula>
    </cfRule>
  </conditionalFormatting>
  <conditionalFormatting sqref="U46">
    <cfRule type="expression" dxfId="86" priority="51" stopIfTrue="1">
      <formula>COUNTA($A46)</formula>
    </cfRule>
  </conditionalFormatting>
  <conditionalFormatting sqref="B46">
    <cfRule type="expression" dxfId="85" priority="50" stopIfTrue="1">
      <formula>COUNTA($A46)</formula>
    </cfRule>
  </conditionalFormatting>
  <conditionalFormatting sqref="F46">
    <cfRule type="expression" dxfId="84" priority="49" stopIfTrue="1">
      <formula>COUNTA($A46)</formula>
    </cfRule>
  </conditionalFormatting>
  <conditionalFormatting sqref="E46:G46 B46">
    <cfRule type="expression" dxfId="83" priority="48" stopIfTrue="1">
      <formula>COUNTA($A46)</formula>
    </cfRule>
  </conditionalFormatting>
  <conditionalFormatting sqref="K46">
    <cfRule type="expression" dxfId="82" priority="47" stopIfTrue="1">
      <formula>COUNTA($A46)</formula>
    </cfRule>
  </conditionalFormatting>
  <conditionalFormatting sqref="H46:J46 C46:D46">
    <cfRule type="expression" dxfId="81" priority="46" stopIfTrue="1">
      <formula>COUNTA($A46)</formula>
    </cfRule>
  </conditionalFormatting>
  <conditionalFormatting sqref="B46">
    <cfRule type="expression" dxfId="80" priority="45" stopIfTrue="1">
      <formula>COUNTA($A46)</formula>
    </cfRule>
  </conditionalFormatting>
  <conditionalFormatting sqref="F46">
    <cfRule type="expression" dxfId="79" priority="44" stopIfTrue="1">
      <formula>COUNTA($A46)</formula>
    </cfRule>
  </conditionalFormatting>
  <conditionalFormatting sqref="F46">
    <cfRule type="expression" dxfId="78" priority="43" stopIfTrue="1">
      <formula>COUNTA($A46)</formula>
    </cfRule>
  </conditionalFormatting>
  <conditionalFormatting sqref="F46">
    <cfRule type="expression" dxfId="77" priority="42" stopIfTrue="1">
      <formula>COUNTA($A46)</formula>
    </cfRule>
  </conditionalFormatting>
  <conditionalFormatting sqref="M57">
    <cfRule type="expression" dxfId="76" priority="41" stopIfTrue="1">
      <formula>COUNTA($A57)</formula>
    </cfRule>
  </conditionalFormatting>
  <conditionalFormatting sqref="M57">
    <cfRule type="expression" dxfId="75" priority="40" stopIfTrue="1">
      <formula>COUNTA($A57)</formula>
    </cfRule>
  </conditionalFormatting>
  <conditionalFormatting sqref="U63:U64">
    <cfRule type="expression" dxfId="74" priority="39" stopIfTrue="1">
      <formula>COUNTA($A63)</formula>
    </cfRule>
  </conditionalFormatting>
  <conditionalFormatting sqref="U61:U62">
    <cfRule type="expression" dxfId="73" priority="38" stopIfTrue="1">
      <formula>COUNTA($A61)</formula>
    </cfRule>
  </conditionalFormatting>
  <conditionalFormatting sqref="U60">
    <cfRule type="expression" dxfId="72" priority="37" stopIfTrue="1">
      <formula>COUNTA($A60)</formula>
    </cfRule>
  </conditionalFormatting>
  <conditionalFormatting sqref="U54:U55 U57:U58">
    <cfRule type="expression" dxfId="71" priority="36" stopIfTrue="1">
      <formula>COUNTA($A54)</formula>
    </cfRule>
  </conditionalFormatting>
  <conditionalFormatting sqref="U52:U53">
    <cfRule type="expression" dxfId="70" priority="35" stopIfTrue="1">
      <formula>COUNTA($A52)</formula>
    </cfRule>
  </conditionalFormatting>
  <conditionalFormatting sqref="U56">
    <cfRule type="expression" dxfId="69" priority="34" stopIfTrue="1">
      <formula>COUNTA($A56)</formula>
    </cfRule>
  </conditionalFormatting>
  <conditionalFormatting sqref="U38:U42">
    <cfRule type="expression" dxfId="68" priority="33" stopIfTrue="1">
      <formula>COUNTA($A38)</formula>
    </cfRule>
  </conditionalFormatting>
  <conditionalFormatting sqref="U44:U45">
    <cfRule type="expression" dxfId="67" priority="32" stopIfTrue="1">
      <formula>COUNTA($A44)</formula>
    </cfRule>
  </conditionalFormatting>
  <conditionalFormatting sqref="U46:U47">
    <cfRule type="expression" dxfId="66" priority="31" stopIfTrue="1">
      <formula>COUNTA($A46)</formula>
    </cfRule>
  </conditionalFormatting>
  <conditionalFormatting sqref="U48:U49">
    <cfRule type="expression" dxfId="65" priority="30" stopIfTrue="1">
      <formula>COUNTA($A48)</formula>
    </cfRule>
  </conditionalFormatting>
  <conditionalFormatting sqref="U43">
    <cfRule type="expression" dxfId="64" priority="29" stopIfTrue="1">
      <formula>COUNTA($A43)</formula>
    </cfRule>
  </conditionalFormatting>
  <conditionalFormatting sqref="C47">
    <cfRule type="expression" dxfId="55" priority="28" stopIfTrue="1">
      <formula>COUNTA($A47)</formula>
    </cfRule>
  </conditionalFormatting>
  <conditionalFormatting sqref="C47">
    <cfRule type="expression" dxfId="53" priority="27" stopIfTrue="1">
      <formula>COUNTA($A47)</formula>
    </cfRule>
  </conditionalFormatting>
  <conditionalFormatting sqref="C47">
    <cfRule type="expression" dxfId="51" priority="26" stopIfTrue="1">
      <formula>COUNTA($A47)</formula>
    </cfRule>
  </conditionalFormatting>
  <conditionalFormatting sqref="C47">
    <cfRule type="expression" dxfId="49" priority="25" stopIfTrue="1">
      <formula>COUNTA($A47)</formula>
    </cfRule>
  </conditionalFormatting>
  <conditionalFormatting sqref="C47">
    <cfRule type="expression" dxfId="47" priority="24" stopIfTrue="1">
      <formula>COUNTA($A47)</formula>
    </cfRule>
  </conditionalFormatting>
  <conditionalFormatting sqref="C47">
    <cfRule type="expression" dxfId="45" priority="23" stopIfTrue="1">
      <formula>COUNTA($A47)</formula>
    </cfRule>
  </conditionalFormatting>
  <conditionalFormatting sqref="C47">
    <cfRule type="expression" dxfId="43" priority="22" stopIfTrue="1">
      <formula>COUNTA($A47)</formula>
    </cfRule>
  </conditionalFormatting>
  <conditionalFormatting sqref="C47">
    <cfRule type="expression" dxfId="41" priority="21" stopIfTrue="1">
      <formula>COUNTA($A47)</formula>
    </cfRule>
  </conditionalFormatting>
  <conditionalFormatting sqref="C47">
    <cfRule type="expression" dxfId="39" priority="20" stopIfTrue="1">
      <formula>COUNTA($A47)</formula>
    </cfRule>
  </conditionalFormatting>
  <conditionalFormatting sqref="C47">
    <cfRule type="expression" dxfId="37" priority="19" stopIfTrue="1">
      <formula>COUNTA($A47)</formula>
    </cfRule>
  </conditionalFormatting>
  <conditionalFormatting sqref="C47">
    <cfRule type="expression" dxfId="35" priority="18" stopIfTrue="1">
      <formula>COUNTA($A47)</formula>
    </cfRule>
  </conditionalFormatting>
  <conditionalFormatting sqref="C47">
    <cfRule type="expression" dxfId="33" priority="17" stopIfTrue="1">
      <formula>COUNTA($A47)</formula>
    </cfRule>
  </conditionalFormatting>
  <conditionalFormatting sqref="J47">
    <cfRule type="expression" dxfId="31" priority="16" stopIfTrue="1">
      <formula>COUNTA($A47)</formula>
    </cfRule>
  </conditionalFormatting>
  <conditionalFormatting sqref="J47">
    <cfRule type="expression" dxfId="29" priority="15" stopIfTrue="1">
      <formula>COUNTA($A47)</formula>
    </cfRule>
  </conditionalFormatting>
  <conditionalFormatting sqref="J47">
    <cfRule type="expression" dxfId="27" priority="14" stopIfTrue="1">
      <formula>COUNTA($A47)</formula>
    </cfRule>
  </conditionalFormatting>
  <conditionalFormatting sqref="J47">
    <cfRule type="expression" dxfId="25" priority="13" stopIfTrue="1">
      <formula>COUNTA($A47)</formula>
    </cfRule>
  </conditionalFormatting>
  <conditionalFormatting sqref="J47">
    <cfRule type="expression" dxfId="23" priority="12" stopIfTrue="1">
      <formula>COUNTA($A47)</formula>
    </cfRule>
  </conditionalFormatting>
  <conditionalFormatting sqref="J47">
    <cfRule type="expression" dxfId="21" priority="11" stopIfTrue="1">
      <formula>COUNTA($A47)</formula>
    </cfRule>
  </conditionalFormatting>
  <conditionalFormatting sqref="J47">
    <cfRule type="expression" dxfId="19" priority="10" stopIfTrue="1">
      <formula>COUNTA($A47)</formula>
    </cfRule>
  </conditionalFormatting>
  <conditionalFormatting sqref="J47">
    <cfRule type="expression" dxfId="17" priority="9" stopIfTrue="1">
      <formula>COUNTA($A47)</formula>
    </cfRule>
  </conditionalFormatting>
  <conditionalFormatting sqref="J47">
    <cfRule type="expression" dxfId="15" priority="8" stopIfTrue="1">
      <formula>COUNTA($A47)</formula>
    </cfRule>
  </conditionalFormatting>
  <conditionalFormatting sqref="J47">
    <cfRule type="expression" dxfId="13" priority="7" stopIfTrue="1">
      <formula>COUNTA($A47)</formula>
    </cfRule>
  </conditionalFormatting>
  <conditionalFormatting sqref="J47">
    <cfRule type="expression" dxfId="11" priority="6" stopIfTrue="1">
      <formula>COUNTA($A47)</formula>
    </cfRule>
  </conditionalFormatting>
  <conditionalFormatting sqref="J47">
    <cfRule type="expression" dxfId="9" priority="5" stopIfTrue="1">
      <formula>COUNTA($A47)</formula>
    </cfRule>
  </conditionalFormatting>
  <conditionalFormatting sqref="J47">
    <cfRule type="expression" dxfId="7" priority="4" stopIfTrue="1">
      <formula>COUNTA($A47)</formula>
    </cfRule>
  </conditionalFormatting>
  <conditionalFormatting sqref="J47">
    <cfRule type="expression" dxfId="5" priority="3" stopIfTrue="1">
      <formula>COUNTA($A47)</formula>
    </cfRule>
  </conditionalFormatting>
  <conditionalFormatting sqref="J47">
    <cfRule type="expression" dxfId="3" priority="2" stopIfTrue="1">
      <formula>COUNTA($A47)</formula>
    </cfRule>
  </conditionalFormatting>
  <conditionalFormatting sqref="J47">
    <cfRule type="expression" dxfId="1" priority="1" stopIfTrue="1">
      <formula>COUNTA($A47)</formula>
    </cfRule>
  </conditionalFormatting>
  <dataValidations disablePrompts="1" count="1">
    <dataValidation allowBlank="1" showInputMessage="1" showErrorMessage="1" promptTitle="Não" prompt="Digite Aqui" sqref="H60:H66 H52:H58 I51:I66 H14:I50"/>
  </dataValidations>
  <hyperlinks>
    <hyperlink ref="J39" r:id="rId1" display="https://www.orcafascio.com/banco/sinapi/composicoes/5b06062214fef9480bea01f9?estado_sinapi=SC"/>
  </hyperlinks>
  <pageMargins left="0.33" right="0.28000000000000003" top="0.83" bottom="0.9" header="0.31496062992125984" footer="0.31496062992125984"/>
  <pageSetup paperSize="9" scale="60" orientation="portrait" horizontalDpi="4294967294" verticalDpi="4294967294" r:id="rId2"/>
</worksheet>
</file>

<file path=xl/worksheets/sheet2.xml><?xml version="1.0" encoding="utf-8"?>
<worksheet xmlns="http://schemas.openxmlformats.org/spreadsheetml/2006/main" xmlns:r="http://schemas.openxmlformats.org/officeDocument/2006/relationships">
  <sheetPr codeName="Plan2">
    <tabColor rgb="FF00B050"/>
    <pageSetUpPr fitToPage="1"/>
  </sheetPr>
  <dimension ref="A1:P63"/>
  <sheetViews>
    <sheetView showGridLines="0" showZeros="0" view="pageBreakPreview" topLeftCell="A4" zoomScaleNormal="85" zoomScaleSheetLayoutView="100" workbookViewId="0">
      <selection activeCell="C34" sqref="C34"/>
    </sheetView>
  </sheetViews>
  <sheetFormatPr defaultColWidth="1.7109375" defaultRowHeight="9.9499999999999993" customHeight="1"/>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c r="A1" s="129"/>
      <c r="B1" s="115"/>
      <c r="C1" s="113" t="s">
        <v>65</v>
      </c>
      <c r="D1" s="113"/>
      <c r="E1" s="113"/>
      <c r="F1" s="113" t="s">
        <v>64</v>
      </c>
      <c r="G1" s="113"/>
      <c r="H1" s="112"/>
      <c r="I1" s="111"/>
      <c r="J1" s="110"/>
      <c r="L1" s="128"/>
      <c r="O1" s="105"/>
      <c r="P1" s="105"/>
    </row>
    <row r="2" spans="1:16" ht="12" customHeight="1">
      <c r="A2" s="121"/>
      <c r="B2" s="32"/>
      <c r="C2" s="103" t="s">
        <v>63</v>
      </c>
      <c r="D2" s="102"/>
      <c r="E2" s="101"/>
      <c r="F2" s="103"/>
      <c r="G2" s="102"/>
      <c r="H2" s="102"/>
      <c r="I2" s="102"/>
      <c r="J2" s="101"/>
      <c r="K2" s="118" t="s">
        <v>55</v>
      </c>
      <c r="L2" s="127"/>
    </row>
    <row r="3" spans="1:16" s="104" customFormat="1" ht="14.1" customHeight="1">
      <c r="A3" s="126" t="s">
        <v>62</v>
      </c>
      <c r="B3" s="115"/>
      <c r="C3" s="114" t="s">
        <v>61</v>
      </c>
      <c r="D3" s="114"/>
      <c r="E3" s="114"/>
      <c r="F3" s="125"/>
      <c r="G3" s="125"/>
      <c r="H3" s="112"/>
      <c r="I3" s="111"/>
      <c r="J3" s="110"/>
      <c r="K3" s="109"/>
      <c r="L3" s="124" t="s">
        <v>60</v>
      </c>
      <c r="M3" s="123" t="s">
        <v>48</v>
      </c>
      <c r="N3" s="122"/>
      <c r="O3" s="105"/>
      <c r="P3" s="105"/>
    </row>
    <row r="4" spans="1:16" ht="12" customHeight="1">
      <c r="A4" s="121"/>
      <c r="B4" s="32"/>
      <c r="C4" s="103" t="s">
        <v>282</v>
      </c>
      <c r="D4" s="102"/>
      <c r="E4" s="102"/>
      <c r="F4" s="102"/>
      <c r="G4" s="102"/>
      <c r="H4" s="120"/>
      <c r="I4" s="120"/>
      <c r="J4" s="119"/>
      <c r="K4" s="118" t="s">
        <v>55</v>
      </c>
      <c r="L4" s="117">
        <f>$M$4+$M$6</f>
        <v>0</v>
      </c>
      <c r="M4" s="98"/>
    </row>
    <row r="5" spans="1:16" s="104" customFormat="1" ht="14.1" customHeight="1">
      <c r="A5" s="116"/>
      <c r="B5" s="115"/>
      <c r="C5" s="114" t="s">
        <v>59</v>
      </c>
      <c r="D5" s="114"/>
      <c r="E5" s="114"/>
      <c r="F5" s="113" t="s">
        <v>58</v>
      </c>
      <c r="G5" s="113"/>
      <c r="H5" s="112"/>
      <c r="I5" s="111"/>
      <c r="J5" s="110"/>
      <c r="K5" s="109"/>
      <c r="L5" s="108" t="s">
        <v>57</v>
      </c>
      <c r="M5" s="107" t="s">
        <v>56</v>
      </c>
      <c r="N5" s="106"/>
      <c r="O5" s="105"/>
      <c r="P5" s="105"/>
    </row>
    <row r="6" spans="1:16" ht="12" customHeight="1">
      <c r="A6" s="93"/>
      <c r="B6" s="32"/>
      <c r="C6" s="103" t="s">
        <v>269</v>
      </c>
      <c r="D6" s="102"/>
      <c r="E6" s="101"/>
      <c r="F6" s="103"/>
      <c r="G6" s="102"/>
      <c r="H6" s="102"/>
      <c r="I6" s="102"/>
      <c r="J6" s="101"/>
      <c r="K6" s="100" t="s">
        <v>55</v>
      </c>
      <c r="L6" s="99">
        <f>CPAuxiliar</f>
        <v>306277.6560311889</v>
      </c>
      <c r="M6" s="98"/>
    </row>
    <row r="7" spans="1:16" ht="6" customHeight="1">
      <c r="A7" s="93"/>
    </row>
    <row r="8" spans="1:16" s="40" customFormat="1" ht="12" customHeight="1">
      <c r="A8" s="96"/>
      <c r="B8" s="96"/>
      <c r="C8" s="97" t="s">
        <v>54</v>
      </c>
      <c r="D8" s="96" t="s">
        <v>53</v>
      </c>
      <c r="E8" s="96"/>
      <c r="F8" s="96"/>
      <c r="G8" s="96"/>
      <c r="H8" s="96"/>
      <c r="I8" s="96"/>
      <c r="J8" s="96"/>
      <c r="K8" s="96"/>
      <c r="L8" s="96"/>
      <c r="M8" s="96"/>
      <c r="N8" s="96"/>
      <c r="O8" s="95"/>
      <c r="P8" s="95"/>
    </row>
    <row r="9" spans="1:16" ht="6" customHeight="1">
      <c r="B9" s="94"/>
      <c r="C9" s="93"/>
      <c r="D9" s="92"/>
      <c r="E9" s="91"/>
      <c r="F9" s="90"/>
      <c r="G9" s="90"/>
      <c r="H9" s="89"/>
      <c r="I9" s="89"/>
      <c r="J9" s="88"/>
      <c r="K9" s="87"/>
      <c r="L9" s="87"/>
      <c r="M9" s="87"/>
      <c r="N9" s="86"/>
    </row>
    <row r="10" spans="1:16" s="15" customFormat="1" ht="12" customHeight="1">
      <c r="A10" s="85"/>
      <c r="B10" s="82"/>
      <c r="C10" s="84" t="s">
        <v>52</v>
      </c>
      <c r="D10" s="82"/>
      <c r="E10" s="83"/>
      <c r="F10" s="82"/>
      <c r="G10" s="82"/>
      <c r="H10" s="81"/>
      <c r="I10" s="81"/>
      <c r="J10" s="81"/>
      <c r="K10" s="81"/>
      <c r="L10" s="81"/>
      <c r="M10" s="81"/>
      <c r="N10" s="80"/>
      <c r="O10" s="79"/>
      <c r="P10" s="79"/>
    </row>
    <row r="11" spans="1:16" s="70" customFormat="1" ht="12" customHeight="1">
      <c r="A11" s="376" t="s">
        <v>51</v>
      </c>
      <c r="B11" s="378" t="s">
        <v>50</v>
      </c>
      <c r="C11" s="378" t="s">
        <v>49</v>
      </c>
      <c r="D11" s="378" t="s">
        <v>12</v>
      </c>
      <c r="E11" s="384" t="s">
        <v>13</v>
      </c>
      <c r="F11" s="380" t="s">
        <v>48</v>
      </c>
      <c r="G11" s="78"/>
      <c r="H11" s="77" t="s">
        <v>47</v>
      </c>
      <c r="I11" s="77" t="s">
        <v>46</v>
      </c>
      <c r="J11" s="76" t="s">
        <v>45</v>
      </c>
      <c r="K11" s="76"/>
      <c r="L11" s="76"/>
      <c r="M11" s="382" t="s">
        <v>44</v>
      </c>
      <c r="N11" s="373" t="s">
        <v>43</v>
      </c>
      <c r="O11" s="75"/>
      <c r="P11" s="71"/>
    </row>
    <row r="12" spans="1:16" s="70" customFormat="1" ht="12.75" customHeight="1">
      <c r="A12" s="377"/>
      <c r="B12" s="379"/>
      <c r="C12" s="379"/>
      <c r="D12" s="379"/>
      <c r="E12" s="385"/>
      <c r="F12" s="381"/>
      <c r="G12" s="74"/>
      <c r="H12" s="73"/>
      <c r="I12" s="73"/>
      <c r="J12" s="72" t="s">
        <v>42</v>
      </c>
      <c r="K12" s="72" t="s">
        <v>41</v>
      </c>
      <c r="L12" s="72" t="s">
        <v>40</v>
      </c>
      <c r="M12" s="383"/>
      <c r="N12" s="374"/>
      <c r="O12" s="71"/>
      <c r="P12" s="71"/>
    </row>
    <row r="13" spans="1:16" ht="11.25">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c r="A15" s="64"/>
      <c r="B15" s="65">
        <f>ORÇAMENTO!B15</f>
        <v>1</v>
      </c>
      <c r="C15" s="65" t="str">
        <f>ORÇAMENTO!C15</f>
        <v xml:space="preserve">DRENAGEM PLUVIAL </v>
      </c>
      <c r="D15" s="63"/>
      <c r="E15" s="62"/>
      <c r="F15" s="53">
        <f t="shared" si="0"/>
        <v>0</v>
      </c>
      <c r="G15" s="53" t="b">
        <f t="shared" si="1"/>
        <v>0</v>
      </c>
      <c r="H15" s="53">
        <f t="shared" si="2"/>
        <v>63061.839170690524</v>
      </c>
      <c r="I15" s="61">
        <f>CPAutomatica</f>
        <v>63061.839170690524</v>
      </c>
      <c r="J15" s="60"/>
      <c r="K15" s="59"/>
      <c r="L15" s="59"/>
      <c r="M15" s="48">
        <f>ORÇAMENTO!I15</f>
        <v>63061.839170690524</v>
      </c>
      <c r="N15" s="58">
        <f>Incidencia</f>
        <v>20.589761586874886</v>
      </c>
      <c r="O15" s="38"/>
      <c r="P15" s="38"/>
    </row>
    <row r="16" spans="1:16" ht="9.9499999999999993" customHeight="1">
      <c r="A16" s="64"/>
      <c r="B16" s="65">
        <f>ORÇAMENTO!B37</f>
        <v>2</v>
      </c>
      <c r="C16" s="65" t="str">
        <f>ORÇAMENTO!C37</f>
        <v>PAVIMENTAÇÂO</v>
      </c>
      <c r="D16" s="63"/>
      <c r="E16" s="62"/>
      <c r="F16" s="53">
        <f t="shared" si="0"/>
        <v>0</v>
      </c>
      <c r="G16" s="53" t="b">
        <f t="shared" si="1"/>
        <v>0</v>
      </c>
      <c r="H16" s="53">
        <f t="shared" si="2"/>
        <v>164319.96459516502</v>
      </c>
      <c r="I16" s="61">
        <f>CPAutomatica</f>
        <v>164319.96459516502</v>
      </c>
      <c r="J16" s="60"/>
      <c r="K16" s="59"/>
      <c r="L16" s="59"/>
      <c r="M16" s="48">
        <f>ORÇAMENTO!I37</f>
        <v>164319.96459516502</v>
      </c>
      <c r="N16" s="58">
        <f>Incidencia</f>
        <v>53.650653699149359</v>
      </c>
      <c r="O16" s="38"/>
      <c r="P16" s="38"/>
    </row>
    <row r="17" spans="1:16" ht="9.9499999999999993" customHeight="1">
      <c r="A17" s="64"/>
      <c r="B17" s="65">
        <f>ORÇAMENTO!B51</f>
        <v>3</v>
      </c>
      <c r="C17" s="65" t="str">
        <f>ORÇAMENTO!C51</f>
        <v>SINALIZAÇÃO VIARIA</v>
      </c>
      <c r="D17" s="63"/>
      <c r="E17" s="62"/>
      <c r="F17" s="53">
        <f t="shared" si="0"/>
        <v>0</v>
      </c>
      <c r="G17" s="53" t="b">
        <f t="shared" si="1"/>
        <v>0</v>
      </c>
      <c r="H17" s="53">
        <f t="shared" si="2"/>
        <v>8616.386293333333</v>
      </c>
      <c r="I17" s="61">
        <f>CPAutomatica</f>
        <v>8616.386293333333</v>
      </c>
      <c r="J17" s="60"/>
      <c r="K17" s="59"/>
      <c r="L17" s="59"/>
      <c r="M17" s="48">
        <f>ORÇAMENTO!I51</f>
        <v>8616.386293333333</v>
      </c>
      <c r="N17" s="58">
        <f>Incidencia</f>
        <v>2.8132598391232002</v>
      </c>
      <c r="O17" s="38"/>
      <c r="P17" s="38"/>
    </row>
    <row r="18" spans="1:16" ht="9.9499999999999993" customHeight="1">
      <c r="A18" s="64"/>
      <c r="B18" s="65">
        <f>ORÇAMENTO!B59</f>
        <v>4</v>
      </c>
      <c r="C18" s="65" t="str">
        <f>ORÇAMENTO!C59</f>
        <v>CALÇADAS E RAMPA DE ACESSIBILIDADE E GARAGEM</v>
      </c>
      <c r="D18" s="63"/>
      <c r="E18" s="62"/>
      <c r="F18" s="53">
        <f t="shared" si="0"/>
        <v>0</v>
      </c>
      <c r="G18" s="53" t="b">
        <f t="shared" si="1"/>
        <v>0</v>
      </c>
      <c r="H18" s="53">
        <f t="shared" si="2"/>
        <v>70279.465972000005</v>
      </c>
      <c r="I18" s="61">
        <f>CPAutomatica</f>
        <v>70279.465972000005</v>
      </c>
      <c r="J18" s="60"/>
      <c r="K18" s="59"/>
      <c r="L18" s="59"/>
      <c r="M18" s="48">
        <f>ORÇAMENTO!I59</f>
        <v>70279.465972000005</v>
      </c>
      <c r="N18" s="58">
        <f>Incidencia</f>
        <v>22.946324874852543</v>
      </c>
      <c r="O18" s="38"/>
      <c r="P18" s="38"/>
    </row>
    <row r="19" spans="1:16" ht="9.75" customHeight="1">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c r="A53" s="46">
        <f>SUM($L$13:$L$52)</f>
        <v>0</v>
      </c>
      <c r="B53" s="45"/>
      <c r="C53" s="44" t="s">
        <v>22</v>
      </c>
      <c r="D53" s="44"/>
      <c r="E53" s="44"/>
      <c r="F53" s="43">
        <f>SUM($F$13:$F$52)</f>
        <v>0</v>
      </c>
      <c r="G53" s="43"/>
      <c r="H53" s="43"/>
      <c r="I53" s="42"/>
      <c r="J53" s="42">
        <f>TotalCPFin</f>
        <v>306277.6560311889</v>
      </c>
      <c r="K53" s="42">
        <f>SUM($K$13:$K$52)</f>
        <v>0</v>
      </c>
      <c r="L53" s="42">
        <f>SUM($L$13:$L$52)</f>
        <v>0</v>
      </c>
      <c r="M53" s="42">
        <f>SUM($M$13:$M$52)</f>
        <v>306277.6560311889</v>
      </c>
      <c r="N53" s="41">
        <f>SUM($N$13:$N$52)</f>
        <v>100</v>
      </c>
      <c r="O53" s="38"/>
      <c r="P53" s="38"/>
    </row>
    <row r="54" spans="1:16" ht="9.9499999999999993" customHeight="1">
      <c r="B54" s="32"/>
      <c r="C54" s="33"/>
      <c r="D54" s="33"/>
      <c r="E54" s="33"/>
      <c r="F54" s="37"/>
      <c r="G54" s="37"/>
      <c r="H54" s="37"/>
      <c r="I54" s="37"/>
      <c r="J54" s="37"/>
      <c r="K54" s="37"/>
      <c r="L54" s="37"/>
      <c r="M54" s="37"/>
      <c r="N54" s="37"/>
      <c r="O54" s="39"/>
      <c r="P54" s="38"/>
    </row>
    <row r="55" spans="1:16" ht="9.9499999999999993" customHeight="1">
      <c r="B55" s="32"/>
      <c r="C55" s="33"/>
      <c r="D55" s="33"/>
      <c r="E55" s="33"/>
      <c r="F55" s="37"/>
      <c r="G55" s="37"/>
      <c r="H55" s="37"/>
      <c r="I55" s="37"/>
      <c r="J55" s="37"/>
      <c r="K55" s="37"/>
      <c r="L55" s="37"/>
      <c r="M55" s="37"/>
      <c r="N55" s="37"/>
    </row>
    <row r="58" spans="1:16" s="34" customFormat="1" ht="13.5" customHeight="1">
      <c r="A58" s="13"/>
      <c r="B58" s="36"/>
      <c r="F58" s="13"/>
      <c r="G58" s="13"/>
      <c r="H58" s="13"/>
      <c r="I58" s="13"/>
      <c r="J58" s="13"/>
      <c r="K58" s="13"/>
      <c r="L58" s="13"/>
      <c r="O58" s="35"/>
      <c r="P58" s="35"/>
    </row>
    <row r="59" spans="1:16" ht="15" customHeight="1">
      <c r="B59" s="33" t="s">
        <v>38</v>
      </c>
      <c r="C59" s="32"/>
      <c r="D59" s="32"/>
      <c r="E59" s="32"/>
      <c r="F59" s="31"/>
      <c r="G59" s="31"/>
      <c r="H59" s="31"/>
      <c r="I59" s="31"/>
      <c r="J59" s="31"/>
      <c r="K59" s="31"/>
    </row>
    <row r="60" spans="1:16" s="18" customFormat="1" ht="12" customHeight="1">
      <c r="B60" s="30" t="s">
        <v>37</v>
      </c>
      <c r="C60" s="30"/>
      <c r="D60" s="30"/>
      <c r="E60" s="30"/>
      <c r="F60" s="29" t="s">
        <v>19</v>
      </c>
      <c r="G60" s="29"/>
      <c r="H60" s="29"/>
      <c r="I60" s="28"/>
      <c r="J60" s="28"/>
      <c r="K60" s="27"/>
      <c r="M60" s="372">
        <v>43257</v>
      </c>
      <c r="N60" s="372"/>
      <c r="O60" s="19"/>
      <c r="P60" s="19"/>
    </row>
    <row r="61" spans="1:16" s="18" customFormat="1" ht="12" customHeight="1">
      <c r="B61" s="20" t="s">
        <v>36</v>
      </c>
      <c r="C61" s="26"/>
      <c r="D61" s="20"/>
      <c r="E61" s="20"/>
      <c r="F61" s="24" t="s">
        <v>36</v>
      </c>
      <c r="G61" s="24"/>
      <c r="H61" s="24"/>
      <c r="I61" s="24"/>
      <c r="J61" s="23"/>
      <c r="K61" s="22"/>
      <c r="L61" s="21"/>
      <c r="M61" s="375" t="s">
        <v>35</v>
      </c>
      <c r="N61" s="375"/>
      <c r="O61" s="19"/>
      <c r="P61" s="19"/>
    </row>
    <row r="62" spans="1:16" s="18" customFormat="1" ht="12" customHeight="1">
      <c r="B62" s="20" t="s">
        <v>34</v>
      </c>
      <c r="C62" s="25"/>
      <c r="D62" s="20"/>
      <c r="E62" s="20"/>
      <c r="F62" s="24" t="s">
        <v>33</v>
      </c>
      <c r="G62" s="24"/>
      <c r="H62" s="24"/>
      <c r="I62" s="24"/>
      <c r="J62" s="23"/>
      <c r="K62" s="22"/>
      <c r="L62" s="21"/>
      <c r="M62" s="20"/>
      <c r="N62" s="20"/>
      <c r="O62" s="19"/>
      <c r="P62" s="19"/>
    </row>
    <row r="63" spans="1:16" ht="9.9499999999999993" customHeight="1">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63" priority="2" stopIfTrue="1" operator="lessThan">
      <formula>0</formula>
    </cfRule>
  </conditionalFormatting>
  <conditionalFormatting sqref="F53">
    <cfRule type="expression" dxfId="62"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10;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10;"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9"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sheetPr codeName="Plan3">
    <tabColor rgb="FF00B050"/>
  </sheetPr>
  <dimension ref="A1:IV72"/>
  <sheetViews>
    <sheetView showGridLines="0" showZeros="0" tabSelected="1"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row r="10" spans="1:256" s="202" customFormat="1" ht="12" customHeight="1">
      <c r="A10" s="203"/>
      <c r="B10" s="387" t="s">
        <v>44</v>
      </c>
      <c r="C10" s="387" t="s">
        <v>156</v>
      </c>
      <c r="D10" s="387" t="s">
        <v>155</v>
      </c>
      <c r="E10" s="386" t="s">
        <v>154</v>
      </c>
      <c r="F10" s="386"/>
      <c r="G10" s="386"/>
      <c r="H10" s="386" t="s">
        <v>153</v>
      </c>
      <c r="I10" s="386"/>
      <c r="J10" s="386"/>
      <c r="K10" s="386" t="s">
        <v>152</v>
      </c>
      <c r="L10" s="386"/>
      <c r="M10" s="386"/>
      <c r="N10" s="386" t="s">
        <v>151</v>
      </c>
      <c r="O10" s="386"/>
      <c r="P10" s="386"/>
      <c r="Q10" s="386" t="s">
        <v>150</v>
      </c>
      <c r="R10" s="386"/>
      <c r="S10" s="386"/>
      <c r="T10" s="386" t="s">
        <v>149</v>
      </c>
      <c r="U10" s="386"/>
      <c r="V10" s="386"/>
      <c r="W10" s="386" t="s">
        <v>148</v>
      </c>
      <c r="X10" s="386"/>
      <c r="Y10" s="386"/>
      <c r="Z10" s="386" t="s">
        <v>147</v>
      </c>
      <c r="AA10" s="386"/>
      <c r="AB10" s="386"/>
      <c r="AC10" s="386" t="s">
        <v>146</v>
      </c>
      <c r="AD10" s="386"/>
      <c r="AE10" s="386"/>
      <c r="AF10" s="386" t="s">
        <v>145</v>
      </c>
      <c r="AG10" s="386"/>
      <c r="AH10" s="386"/>
      <c r="AI10" s="386" t="s">
        <v>144</v>
      </c>
      <c r="AJ10" s="386"/>
      <c r="AK10" s="386"/>
      <c r="AL10" s="386" t="s">
        <v>143</v>
      </c>
      <c r="AM10" s="386"/>
      <c r="AN10" s="386"/>
      <c r="AO10" s="386" t="s">
        <v>142</v>
      </c>
      <c r="AP10" s="386"/>
      <c r="AQ10" s="386"/>
      <c r="AR10" s="386" t="s">
        <v>141</v>
      </c>
      <c r="AS10" s="386"/>
      <c r="AT10" s="386"/>
      <c r="AU10" s="386" t="s">
        <v>140</v>
      </c>
      <c r="AV10" s="386"/>
      <c r="AW10" s="386"/>
      <c r="AX10" s="386" t="s">
        <v>139</v>
      </c>
      <c r="AY10" s="386"/>
      <c r="AZ10" s="386"/>
      <c r="BA10" s="386" t="s">
        <v>138</v>
      </c>
      <c r="BB10" s="386"/>
      <c r="BC10" s="386"/>
      <c r="BD10" s="386" t="s">
        <v>137</v>
      </c>
      <c r="BE10" s="386"/>
      <c r="BF10" s="386"/>
      <c r="BG10" s="386" t="s">
        <v>136</v>
      </c>
      <c r="BH10" s="386"/>
      <c r="BI10" s="386"/>
      <c r="BJ10" s="386" t="s">
        <v>135</v>
      </c>
      <c r="BK10" s="386"/>
      <c r="BL10" s="386"/>
      <c r="BM10" s="386" t="s">
        <v>134</v>
      </c>
      <c r="BN10" s="386"/>
      <c r="BO10" s="386"/>
      <c r="BP10" s="386" t="s">
        <v>133</v>
      </c>
      <c r="BQ10" s="386"/>
      <c r="BR10" s="386"/>
      <c r="BS10" s="386" t="s">
        <v>132</v>
      </c>
      <c r="BT10" s="386"/>
      <c r="BU10" s="386"/>
      <c r="BV10" s="386" t="s">
        <v>131</v>
      </c>
      <c r="BW10" s="386"/>
      <c r="BX10" s="386"/>
      <c r="BY10" s="386" t="s">
        <v>130</v>
      </c>
      <c r="BZ10" s="386"/>
      <c r="CA10" s="386"/>
      <c r="CB10" s="386" t="s">
        <v>129</v>
      </c>
      <c r="CC10" s="386"/>
      <c r="CD10" s="386"/>
      <c r="CE10" s="386" t="s">
        <v>128</v>
      </c>
      <c r="CF10" s="386"/>
      <c r="CG10" s="386"/>
      <c r="CH10" s="386" t="s">
        <v>127</v>
      </c>
      <c r="CI10" s="386"/>
      <c r="CJ10" s="386"/>
      <c r="CK10" s="386" t="s">
        <v>126</v>
      </c>
      <c r="CL10" s="386"/>
      <c r="CM10" s="386"/>
      <c r="CN10" s="386" t="s">
        <v>125</v>
      </c>
      <c r="CO10" s="386"/>
      <c r="CP10" s="386"/>
      <c r="CQ10" s="386" t="s">
        <v>124</v>
      </c>
      <c r="CR10" s="386"/>
      <c r="CS10" s="386"/>
      <c r="CT10" s="386" t="s">
        <v>123</v>
      </c>
      <c r="CU10" s="386"/>
      <c r="CV10" s="386"/>
      <c r="CW10" s="386" t="s">
        <v>122</v>
      </c>
      <c r="CX10" s="386"/>
      <c r="CY10" s="386"/>
      <c r="CZ10" s="386" t="s">
        <v>121</v>
      </c>
      <c r="DA10" s="386"/>
      <c r="DB10" s="386"/>
      <c r="DC10" s="386" t="s">
        <v>120</v>
      </c>
      <c r="DD10" s="386"/>
      <c r="DE10" s="386"/>
      <c r="DF10" s="386" t="s">
        <v>119</v>
      </c>
      <c r="DG10" s="386"/>
      <c r="DH10" s="386"/>
      <c r="DI10" s="386" t="s">
        <v>118</v>
      </c>
      <c r="DJ10" s="386"/>
      <c r="DK10" s="386"/>
      <c r="DL10" s="386" t="s">
        <v>117</v>
      </c>
      <c r="DM10" s="386"/>
      <c r="DN10" s="386"/>
      <c r="DO10" s="386" t="s">
        <v>116</v>
      </c>
      <c r="DP10" s="386"/>
      <c r="DQ10" s="386"/>
      <c r="DR10" s="386" t="s">
        <v>115</v>
      </c>
      <c r="DS10" s="386"/>
      <c r="DT10" s="386"/>
      <c r="DU10" s="386" t="s">
        <v>114</v>
      </c>
      <c r="DV10" s="386"/>
      <c r="DW10" s="386"/>
      <c r="DX10" s="386" t="s">
        <v>113</v>
      </c>
      <c r="DY10" s="386"/>
      <c r="DZ10" s="386"/>
      <c r="EA10" s="386" t="s">
        <v>112</v>
      </c>
      <c r="EB10" s="386"/>
      <c r="EC10" s="386"/>
      <c r="ED10" s="386" t="s">
        <v>111</v>
      </c>
      <c r="EE10" s="386"/>
      <c r="EF10" s="386"/>
      <c r="EG10" s="386" t="s">
        <v>110</v>
      </c>
      <c r="EH10" s="386"/>
      <c r="EI10" s="386"/>
      <c r="EJ10" s="386" t="s">
        <v>109</v>
      </c>
      <c r="EK10" s="386"/>
      <c r="EL10" s="386"/>
      <c r="EM10" s="386" t="s">
        <v>108</v>
      </c>
      <c r="EN10" s="386"/>
      <c r="EO10" s="386"/>
      <c r="EP10" s="386" t="s">
        <v>107</v>
      </c>
      <c r="EQ10" s="386"/>
      <c r="ER10" s="386"/>
      <c r="ES10" s="386" t="s">
        <v>106</v>
      </c>
      <c r="ET10" s="386"/>
      <c r="EU10" s="386"/>
      <c r="EV10" s="386" t="s">
        <v>105</v>
      </c>
      <c r="EW10" s="386"/>
      <c r="EX10" s="386"/>
      <c r="EY10" s="386" t="s">
        <v>104</v>
      </c>
      <c r="EZ10" s="386"/>
      <c r="FA10" s="386"/>
      <c r="FB10" s="386" t="s">
        <v>103</v>
      </c>
      <c r="FC10" s="386"/>
      <c r="FD10" s="386"/>
      <c r="FE10" s="386" t="s">
        <v>102</v>
      </c>
      <c r="FF10" s="386"/>
      <c r="FG10" s="386"/>
      <c r="FH10" s="386" t="s">
        <v>101</v>
      </c>
      <c r="FI10" s="386"/>
      <c r="FJ10" s="386"/>
      <c r="FK10" s="386" t="s">
        <v>100</v>
      </c>
      <c r="FL10" s="386"/>
      <c r="FM10" s="386"/>
      <c r="FN10" s="386" t="s">
        <v>99</v>
      </c>
      <c r="FO10" s="386"/>
      <c r="FP10" s="386"/>
      <c r="FQ10" s="386" t="s">
        <v>98</v>
      </c>
      <c r="FR10" s="386"/>
      <c r="FS10" s="386"/>
      <c r="FT10" s="386" t="s">
        <v>97</v>
      </c>
      <c r="FU10" s="386"/>
      <c r="FV10" s="386"/>
      <c r="FW10" s="386" t="s">
        <v>96</v>
      </c>
      <c r="FX10" s="386"/>
      <c r="FY10" s="386"/>
      <c r="FZ10" s="386" t="s">
        <v>95</v>
      </c>
      <c r="GA10" s="386"/>
      <c r="GB10" s="386"/>
      <c r="GC10" s="386" t="s">
        <v>94</v>
      </c>
      <c r="GD10" s="386"/>
      <c r="GE10" s="386"/>
      <c r="GF10" s="386" t="s">
        <v>93</v>
      </c>
      <c r="GG10" s="386"/>
      <c r="GH10" s="386"/>
      <c r="GI10" s="386" t="s">
        <v>92</v>
      </c>
      <c r="GJ10" s="386"/>
      <c r="GK10" s="386"/>
      <c r="GL10" s="386" t="s">
        <v>91</v>
      </c>
      <c r="GM10" s="386"/>
      <c r="GN10" s="386"/>
      <c r="GO10" s="386" t="s">
        <v>90</v>
      </c>
      <c r="GP10" s="386"/>
      <c r="GQ10" s="386"/>
      <c r="GR10" s="386" t="s">
        <v>89</v>
      </c>
      <c r="GS10" s="386"/>
      <c r="GT10" s="386"/>
      <c r="GU10" s="386" t="s">
        <v>88</v>
      </c>
      <c r="GV10" s="386"/>
      <c r="GW10" s="386"/>
      <c r="GX10" s="386" t="s">
        <v>87</v>
      </c>
      <c r="GY10" s="386"/>
      <c r="GZ10" s="386"/>
      <c r="HA10" s="386" t="s">
        <v>86</v>
      </c>
      <c r="HB10" s="386"/>
      <c r="HC10" s="386"/>
      <c r="HD10" s="386" t="s">
        <v>85</v>
      </c>
      <c r="HE10" s="386"/>
      <c r="HF10" s="386"/>
      <c r="HG10" s="386" t="s">
        <v>84</v>
      </c>
      <c r="HH10" s="386"/>
      <c r="HI10" s="386"/>
      <c r="HJ10" s="386" t="s">
        <v>83</v>
      </c>
      <c r="HK10" s="386"/>
      <c r="HL10" s="386"/>
      <c r="HM10" s="386" t="s">
        <v>82</v>
      </c>
      <c r="HN10" s="386"/>
      <c r="HO10" s="386"/>
      <c r="HP10" s="386" t="s">
        <v>81</v>
      </c>
      <c r="HQ10" s="386"/>
      <c r="HR10" s="386"/>
      <c r="HS10" s="386" t="s">
        <v>80</v>
      </c>
      <c r="HT10" s="386"/>
      <c r="HU10" s="386"/>
      <c r="HV10" s="386" t="s">
        <v>79</v>
      </c>
      <c r="HW10" s="386"/>
      <c r="HX10" s="386"/>
      <c r="HY10" s="386" t="s">
        <v>78</v>
      </c>
      <c r="HZ10" s="386"/>
      <c r="IA10" s="386"/>
      <c r="IB10" s="386" t="s">
        <v>77</v>
      </c>
      <c r="IC10" s="386"/>
      <c r="ID10" s="386"/>
      <c r="IE10" s="386" t="s">
        <v>76</v>
      </c>
      <c r="IF10" s="386"/>
      <c r="IG10" s="386"/>
      <c r="IH10" s="386" t="s">
        <v>75</v>
      </c>
      <c r="II10" s="386"/>
      <c r="IJ10" s="386"/>
      <c r="IK10" s="386" t="s">
        <v>74</v>
      </c>
      <c r="IL10" s="386"/>
      <c r="IM10" s="386"/>
      <c r="IN10" s="386" t="s">
        <v>73</v>
      </c>
      <c r="IO10" s="386"/>
      <c r="IP10" s="386"/>
      <c r="IQ10" s="386" t="s">
        <v>72</v>
      </c>
      <c r="IR10" s="386"/>
      <c r="IS10" s="386"/>
      <c r="IT10" s="386" t="s">
        <v>71</v>
      </c>
      <c r="IU10" s="386"/>
      <c r="IV10" s="386"/>
    </row>
    <row r="11" spans="1:256" s="196" customFormat="1" ht="12" customHeight="1">
      <c r="A11" s="201" t="s">
        <v>70</v>
      </c>
      <c r="B11" s="388"/>
      <c r="C11" s="388"/>
      <c r="D11" s="388"/>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c r="A15" s="179">
        <f>QCI!$B15</f>
        <v>1</v>
      </c>
      <c r="B15" s="178">
        <f>QCI!$M15</f>
        <v>63061.839170690524</v>
      </c>
      <c r="C15" s="177">
        <f t="shared" si="0"/>
        <v>20.589761586874886</v>
      </c>
      <c r="D15" s="176">
        <f t="shared" si="1"/>
        <v>100</v>
      </c>
      <c r="E15" s="184" t="str">
        <f>Repasse</f>
        <v/>
      </c>
      <c r="F15" s="182">
        <f>Contrapartida</f>
        <v>18918.551751207156</v>
      </c>
      <c r="G15" s="175">
        <v>30</v>
      </c>
      <c r="H15" s="184" t="str">
        <f>Repasse</f>
        <v/>
      </c>
      <c r="I15" s="182">
        <f>Contrapartida</f>
        <v>18918.551751207156</v>
      </c>
      <c r="J15" s="181">
        <v>30</v>
      </c>
      <c r="K15" s="183" t="str">
        <f>Repasse</f>
        <v/>
      </c>
      <c r="L15" s="182">
        <f>Contrapartida</f>
        <v>18918.551751207156</v>
      </c>
      <c r="M15" s="181">
        <v>30</v>
      </c>
      <c r="N15" s="183" t="str">
        <f>Repasse</f>
        <v/>
      </c>
      <c r="O15" s="182">
        <f>Contrapartida</f>
        <v>6306.1839170690528</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c r="A16" s="179">
        <f>QCI!$B16</f>
        <v>2</v>
      </c>
      <c r="B16" s="178">
        <f>QCI!$M16</f>
        <v>164319.96459516502</v>
      </c>
      <c r="C16" s="177">
        <f t="shared" si="0"/>
        <v>53.650653699149366</v>
      </c>
      <c r="D16" s="176">
        <f t="shared" si="1"/>
        <v>100</v>
      </c>
      <c r="E16" s="184" t="str">
        <f>Repasse</f>
        <v/>
      </c>
      <c r="F16" s="182">
        <f>Contrapartida</f>
        <v>49295.989378549501</v>
      </c>
      <c r="G16" s="175">
        <v>30</v>
      </c>
      <c r="H16" s="184" t="str">
        <f>Repasse</f>
        <v/>
      </c>
      <c r="I16" s="182">
        <f>Contrapartida</f>
        <v>49295.989378549501</v>
      </c>
      <c r="J16" s="181">
        <v>30</v>
      </c>
      <c r="K16" s="183" t="str">
        <f>Repasse</f>
        <v/>
      </c>
      <c r="L16" s="182">
        <f>Contrapartida</f>
        <v>49295.989378549501</v>
      </c>
      <c r="M16" s="181">
        <v>30</v>
      </c>
      <c r="N16" s="183" t="str">
        <f>Repasse</f>
        <v/>
      </c>
      <c r="O16" s="182">
        <f>Contrapartida</f>
        <v>16431.996459516504</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c r="A17" s="179">
        <f>QCI!$B17</f>
        <v>3</v>
      </c>
      <c r="B17" s="178">
        <f>QCI!$M17</f>
        <v>8616.386293333333</v>
      </c>
      <c r="C17" s="177">
        <f t="shared" si="0"/>
        <v>2.8132598391231998</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8616.386293333333</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c r="A18" s="179">
        <f>QCI!$B18</f>
        <v>4</v>
      </c>
      <c r="B18" s="178">
        <f>QCI!$M18</f>
        <v>70279.465972000005</v>
      </c>
      <c r="C18" s="177">
        <f t="shared" si="0"/>
        <v>22.946324874852543</v>
      </c>
      <c r="D18" s="176">
        <f t="shared" si="1"/>
        <v>100</v>
      </c>
      <c r="E18" s="184" t="str">
        <f>Repasse</f>
        <v/>
      </c>
      <c r="F18" s="182">
        <f>Contrapartida</f>
        <v>0</v>
      </c>
      <c r="G18" s="175">
        <v>0</v>
      </c>
      <c r="H18" s="184" t="str">
        <f>Repasse</f>
        <v/>
      </c>
      <c r="I18" s="182">
        <f>Contrapartida</f>
        <v>21083.839791599999</v>
      </c>
      <c r="J18" s="181">
        <v>30</v>
      </c>
      <c r="K18" s="183" t="str">
        <f>Repasse</f>
        <v/>
      </c>
      <c r="L18" s="182">
        <f>Contrapartida</f>
        <v>21083.839791599999</v>
      </c>
      <c r="M18" s="181">
        <v>30</v>
      </c>
      <c r="N18" s="183" t="str">
        <f>Repasse</f>
        <v/>
      </c>
      <c r="O18" s="182">
        <f>Contrapartida</f>
        <v>28111.786388800003</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c r="A53" s="169"/>
      <c r="B53" s="391">
        <f>IF(SUM($B$13:$B$52)=0,0,SUM($B$13:$B$52))</f>
        <v>306277.6560311889</v>
      </c>
      <c r="C53" s="392"/>
      <c r="D53" s="393"/>
      <c r="E53" s="153">
        <f>IF(SUM(E$13:E$52)=0,0,SUM(E$13:E$52))</f>
        <v>0</v>
      </c>
      <c r="F53" s="152">
        <f>IF(SUM(F$13:F$52)=0,0,SUM(F$13:F$52))</f>
        <v>68214.541129756661</v>
      </c>
      <c r="G53" s="168">
        <f>IF(SUM(G$13:G$52)=0,0,(E$53+F$53)/$B$53*100)</f>
        <v>22.272124585807273</v>
      </c>
      <c r="H53" s="153">
        <f>IF(SUM(H$13:H$52)=0,0,SUM(H$13:H$52))</f>
        <v>0</v>
      </c>
      <c r="I53" s="152">
        <f>IF(SUM(I$13:I$52)=0,0,SUM(I$13:I$52))</f>
        <v>89298.380921356656</v>
      </c>
      <c r="J53" s="151">
        <f>IF(SUM(J$13:J$52)=0,0,(H$53+I$53)/$B$53*100)</f>
        <v>29.156022048263036</v>
      </c>
      <c r="K53" s="153">
        <f>IF(SUM(K$13:K$52)=0,0,SUM(K$13:K$52))</f>
        <v>0</v>
      </c>
      <c r="L53" s="152">
        <f>IF(SUM(L$13:L$52)=0,0,SUM(L$13:L$52))</f>
        <v>89298.380921356656</v>
      </c>
      <c r="M53" s="151">
        <f>IF(SUM(M$13:M$52)=0,0,(K$53+L$53)/$B$53*100)</f>
        <v>29.156022048263036</v>
      </c>
      <c r="N53" s="153">
        <f>IF(SUM(N$13:N$52)=0,0,SUM(N$13:N$52))</f>
        <v>0</v>
      </c>
      <c r="O53" s="152">
        <f>IF(SUM(O$13:O$52)=0,0,SUM(O$13:O$52))</f>
        <v>59466.353058718894</v>
      </c>
      <c r="P53" s="151">
        <f>IF(SUM(P$13:P$52)=0,0,(N$53+O$53)/$B$53*100)</f>
        <v>19.415831317666644</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c r="A54" s="164"/>
      <c r="B54" s="167" t="s">
        <v>42</v>
      </c>
      <c r="C54" s="395">
        <f>SUM($E$54:$IV$54)</f>
        <v>306277.6560311889</v>
      </c>
      <c r="D54" s="395"/>
      <c r="E54" s="161"/>
      <c r="F54" s="160">
        <f>SUMPRODUCT(G$13:G$52,QCI!$H$13:$H$52)/100</f>
        <v>68214.541129756661</v>
      </c>
      <c r="G54" s="162"/>
      <c r="H54" s="161"/>
      <c r="I54" s="160">
        <f>SUMPRODUCT(J$13:J$52,QCI!$H$13:$H$52)/100</f>
        <v>89298.380921356656</v>
      </c>
      <c r="J54" s="159"/>
      <c r="K54" s="161"/>
      <c r="L54" s="160">
        <f>SUMPRODUCT(M$13:M$52,QCI!$H$13:$H$52)/100</f>
        <v>89298.380921356656</v>
      </c>
      <c r="M54" s="159"/>
      <c r="N54" s="161"/>
      <c r="O54" s="160">
        <f>SUMPRODUCT(P$13:P$52,QCI!$H$13:$H$52)/100</f>
        <v>59466.353058718887</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c r="A55" s="164"/>
      <c r="B55" s="166" t="s">
        <v>41</v>
      </c>
      <c r="C55" s="396">
        <f>SUM($E$55:$IV$55)</f>
        <v>0</v>
      </c>
      <c r="D55" s="396"/>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c r="A56" s="164"/>
      <c r="B56" s="166" t="s">
        <v>40</v>
      </c>
      <c r="C56" s="396">
        <f>SUM($E$56:$IV$56)</f>
        <v>0</v>
      </c>
      <c r="D56" s="396"/>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c r="A57" s="164"/>
      <c r="B57" s="165" t="s">
        <v>48</v>
      </c>
      <c r="C57" s="396">
        <f>SUM($E$57:$IV$57)</f>
        <v>0</v>
      </c>
      <c r="D57" s="397"/>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c r="A58" s="164"/>
      <c r="B58" s="163" t="s">
        <v>44</v>
      </c>
      <c r="C58" s="394">
        <f>SUM($E$58:$IV$58)</f>
        <v>306277.6560311889</v>
      </c>
      <c r="D58" s="394"/>
      <c r="E58" s="161">
        <f>SUM(E$53:F$53)</f>
        <v>68214.541129756661</v>
      </c>
      <c r="F58" s="160"/>
      <c r="G58" s="162"/>
      <c r="H58" s="161">
        <f>SUM(H$53:I$53)</f>
        <v>89298.380921356656</v>
      </c>
      <c r="I58" s="160"/>
      <c r="J58" s="159"/>
      <c r="K58" s="161">
        <f>SUM(K$53:L$53)</f>
        <v>89298.380921356656</v>
      </c>
      <c r="L58" s="160"/>
      <c r="M58" s="159"/>
      <c r="N58" s="161">
        <f>SUM(N$53:O$53)</f>
        <v>59466.353058718894</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c r="A59" s="157"/>
      <c r="B59" s="391">
        <f>$C$58</f>
        <v>306277.6560311889</v>
      </c>
      <c r="C59" s="392"/>
      <c r="D59" s="393"/>
      <c r="E59" s="156"/>
      <c r="F59" s="155"/>
      <c r="G59" s="154"/>
      <c r="H59" s="153">
        <f>H$53+E$53</f>
        <v>0</v>
      </c>
      <c r="I59" s="152">
        <f>I$53+F$53</f>
        <v>157512.92205111333</v>
      </c>
      <c r="J59" s="151">
        <f>J$53+G$53</f>
        <v>51.428146634070309</v>
      </c>
      <c r="K59" s="153">
        <f t="shared" ref="K59:BV59" si="2">K$53+H$59</f>
        <v>0</v>
      </c>
      <c r="L59" s="152">
        <f t="shared" si="2"/>
        <v>246811.30297247</v>
      </c>
      <c r="M59" s="151">
        <f t="shared" si="2"/>
        <v>80.584168682333342</v>
      </c>
      <c r="N59" s="153">
        <f t="shared" si="2"/>
        <v>0</v>
      </c>
      <c r="O59" s="152">
        <f t="shared" si="2"/>
        <v>306277.6560311889</v>
      </c>
      <c r="P59" s="151">
        <f t="shared" si="2"/>
        <v>99.999999999999986</v>
      </c>
      <c r="Q59" s="153">
        <f t="shared" si="2"/>
        <v>0</v>
      </c>
      <c r="R59" s="152">
        <f t="shared" si="2"/>
        <v>306277.6560311889</v>
      </c>
      <c r="S59" s="151">
        <f t="shared" si="2"/>
        <v>99.999999999999986</v>
      </c>
      <c r="T59" s="153">
        <f t="shared" si="2"/>
        <v>0</v>
      </c>
      <c r="U59" s="152">
        <f t="shared" si="2"/>
        <v>306277.6560311889</v>
      </c>
      <c r="V59" s="151">
        <f t="shared" si="2"/>
        <v>99.999999999999986</v>
      </c>
      <c r="W59" s="153">
        <f t="shared" si="2"/>
        <v>0</v>
      </c>
      <c r="X59" s="152">
        <f t="shared" si="2"/>
        <v>306277.6560311889</v>
      </c>
      <c r="Y59" s="151">
        <f t="shared" si="2"/>
        <v>99.999999999999986</v>
      </c>
      <c r="Z59" s="153">
        <f t="shared" si="2"/>
        <v>0</v>
      </c>
      <c r="AA59" s="152">
        <f t="shared" si="2"/>
        <v>306277.6560311889</v>
      </c>
      <c r="AB59" s="151">
        <f t="shared" si="2"/>
        <v>99.999999999999986</v>
      </c>
      <c r="AC59" s="153">
        <f t="shared" si="2"/>
        <v>0</v>
      </c>
      <c r="AD59" s="152">
        <f t="shared" si="2"/>
        <v>306277.6560311889</v>
      </c>
      <c r="AE59" s="151">
        <f t="shared" si="2"/>
        <v>99.999999999999986</v>
      </c>
      <c r="AF59" s="153">
        <f t="shared" si="2"/>
        <v>0</v>
      </c>
      <c r="AG59" s="152">
        <f t="shared" si="2"/>
        <v>306277.6560311889</v>
      </c>
      <c r="AH59" s="151">
        <f t="shared" si="2"/>
        <v>99.999999999999986</v>
      </c>
      <c r="AI59" s="153">
        <f t="shared" si="2"/>
        <v>0</v>
      </c>
      <c r="AJ59" s="152">
        <f t="shared" si="2"/>
        <v>306277.6560311889</v>
      </c>
      <c r="AK59" s="151">
        <f t="shared" si="2"/>
        <v>99.999999999999986</v>
      </c>
      <c r="AL59" s="153">
        <f t="shared" si="2"/>
        <v>0</v>
      </c>
      <c r="AM59" s="152">
        <f t="shared" si="2"/>
        <v>306277.6560311889</v>
      </c>
      <c r="AN59" s="151">
        <f t="shared" si="2"/>
        <v>99.999999999999986</v>
      </c>
      <c r="AO59" s="153">
        <f t="shared" si="2"/>
        <v>0</v>
      </c>
      <c r="AP59" s="152">
        <f t="shared" si="2"/>
        <v>306277.6560311889</v>
      </c>
      <c r="AQ59" s="151">
        <f t="shared" si="2"/>
        <v>99.999999999999986</v>
      </c>
      <c r="AR59" s="153">
        <f t="shared" si="2"/>
        <v>0</v>
      </c>
      <c r="AS59" s="152">
        <f t="shared" si="2"/>
        <v>306277.6560311889</v>
      </c>
      <c r="AT59" s="151">
        <f t="shared" si="2"/>
        <v>99.999999999999986</v>
      </c>
      <c r="AU59" s="153">
        <f t="shared" si="2"/>
        <v>0</v>
      </c>
      <c r="AV59" s="152">
        <f t="shared" si="2"/>
        <v>306277.6560311889</v>
      </c>
      <c r="AW59" s="151">
        <f t="shared" si="2"/>
        <v>99.999999999999986</v>
      </c>
      <c r="AX59" s="153">
        <f t="shared" si="2"/>
        <v>0</v>
      </c>
      <c r="AY59" s="152">
        <f t="shared" si="2"/>
        <v>306277.6560311889</v>
      </c>
      <c r="AZ59" s="151">
        <f t="shared" si="2"/>
        <v>99.999999999999986</v>
      </c>
      <c r="BA59" s="153">
        <f t="shared" si="2"/>
        <v>0</v>
      </c>
      <c r="BB59" s="152">
        <f t="shared" si="2"/>
        <v>306277.6560311889</v>
      </c>
      <c r="BC59" s="151">
        <f t="shared" si="2"/>
        <v>99.999999999999986</v>
      </c>
      <c r="BD59" s="153">
        <f t="shared" si="2"/>
        <v>0</v>
      </c>
      <c r="BE59" s="152">
        <f t="shared" si="2"/>
        <v>306277.6560311889</v>
      </c>
      <c r="BF59" s="151">
        <f t="shared" si="2"/>
        <v>99.999999999999986</v>
      </c>
      <c r="BG59" s="153">
        <f t="shared" si="2"/>
        <v>0</v>
      </c>
      <c r="BH59" s="152">
        <f t="shared" si="2"/>
        <v>306277.6560311889</v>
      </c>
      <c r="BI59" s="151">
        <f t="shared" si="2"/>
        <v>99.999999999999986</v>
      </c>
      <c r="BJ59" s="153">
        <f t="shared" si="2"/>
        <v>0</v>
      </c>
      <c r="BK59" s="152">
        <f t="shared" si="2"/>
        <v>306277.6560311889</v>
      </c>
      <c r="BL59" s="151">
        <f t="shared" si="2"/>
        <v>99.999999999999986</v>
      </c>
      <c r="BM59" s="153">
        <f t="shared" si="2"/>
        <v>0</v>
      </c>
      <c r="BN59" s="152">
        <f t="shared" si="2"/>
        <v>306277.6560311889</v>
      </c>
      <c r="BO59" s="151">
        <f t="shared" si="2"/>
        <v>99.999999999999986</v>
      </c>
      <c r="BP59" s="153">
        <f t="shared" si="2"/>
        <v>0</v>
      </c>
      <c r="BQ59" s="152">
        <f t="shared" si="2"/>
        <v>306277.6560311889</v>
      </c>
      <c r="BR59" s="151">
        <f t="shared" si="2"/>
        <v>99.999999999999986</v>
      </c>
      <c r="BS59" s="153">
        <f t="shared" si="2"/>
        <v>0</v>
      </c>
      <c r="BT59" s="152">
        <f t="shared" si="2"/>
        <v>306277.6560311889</v>
      </c>
      <c r="BU59" s="151">
        <f t="shared" si="2"/>
        <v>99.999999999999986</v>
      </c>
      <c r="BV59" s="153">
        <f t="shared" si="2"/>
        <v>0</v>
      </c>
      <c r="BW59" s="152">
        <f t="shared" ref="BW59:EH59" si="3">BW$53+BT$59</f>
        <v>306277.6560311889</v>
      </c>
      <c r="BX59" s="151">
        <f t="shared" si="3"/>
        <v>99.999999999999986</v>
      </c>
      <c r="BY59" s="153">
        <f t="shared" si="3"/>
        <v>0</v>
      </c>
      <c r="BZ59" s="152">
        <f t="shared" si="3"/>
        <v>306277.6560311889</v>
      </c>
      <c r="CA59" s="151">
        <f t="shared" si="3"/>
        <v>99.999999999999986</v>
      </c>
      <c r="CB59" s="153">
        <f t="shared" si="3"/>
        <v>0</v>
      </c>
      <c r="CC59" s="152">
        <f t="shared" si="3"/>
        <v>306277.6560311889</v>
      </c>
      <c r="CD59" s="151">
        <f t="shared" si="3"/>
        <v>99.999999999999986</v>
      </c>
      <c r="CE59" s="153">
        <f t="shared" si="3"/>
        <v>0</v>
      </c>
      <c r="CF59" s="152">
        <f t="shared" si="3"/>
        <v>306277.6560311889</v>
      </c>
      <c r="CG59" s="151">
        <f t="shared" si="3"/>
        <v>99.999999999999986</v>
      </c>
      <c r="CH59" s="153">
        <f t="shared" si="3"/>
        <v>0</v>
      </c>
      <c r="CI59" s="152">
        <f t="shared" si="3"/>
        <v>306277.6560311889</v>
      </c>
      <c r="CJ59" s="151">
        <f t="shared" si="3"/>
        <v>99.999999999999986</v>
      </c>
      <c r="CK59" s="153">
        <f t="shared" si="3"/>
        <v>0</v>
      </c>
      <c r="CL59" s="152">
        <f t="shared" si="3"/>
        <v>306277.6560311889</v>
      </c>
      <c r="CM59" s="151">
        <f t="shared" si="3"/>
        <v>99.999999999999986</v>
      </c>
      <c r="CN59" s="153">
        <f t="shared" si="3"/>
        <v>0</v>
      </c>
      <c r="CO59" s="152">
        <f t="shared" si="3"/>
        <v>306277.6560311889</v>
      </c>
      <c r="CP59" s="151">
        <f t="shared" si="3"/>
        <v>99.999999999999986</v>
      </c>
      <c r="CQ59" s="153">
        <f t="shared" si="3"/>
        <v>0</v>
      </c>
      <c r="CR59" s="152">
        <f t="shared" si="3"/>
        <v>306277.6560311889</v>
      </c>
      <c r="CS59" s="151">
        <f t="shared" si="3"/>
        <v>99.999999999999986</v>
      </c>
      <c r="CT59" s="153">
        <f t="shared" si="3"/>
        <v>0</v>
      </c>
      <c r="CU59" s="152">
        <f t="shared" si="3"/>
        <v>306277.6560311889</v>
      </c>
      <c r="CV59" s="151">
        <f t="shared" si="3"/>
        <v>99.999999999999986</v>
      </c>
      <c r="CW59" s="153">
        <f t="shared" si="3"/>
        <v>0</v>
      </c>
      <c r="CX59" s="152">
        <f t="shared" si="3"/>
        <v>306277.6560311889</v>
      </c>
      <c r="CY59" s="151">
        <f t="shared" si="3"/>
        <v>99.999999999999986</v>
      </c>
      <c r="CZ59" s="153">
        <f t="shared" si="3"/>
        <v>0</v>
      </c>
      <c r="DA59" s="152">
        <f t="shared" si="3"/>
        <v>306277.6560311889</v>
      </c>
      <c r="DB59" s="151">
        <f t="shared" si="3"/>
        <v>99.999999999999986</v>
      </c>
      <c r="DC59" s="153">
        <f t="shared" si="3"/>
        <v>0</v>
      </c>
      <c r="DD59" s="152">
        <f t="shared" si="3"/>
        <v>306277.6560311889</v>
      </c>
      <c r="DE59" s="151">
        <f t="shared" si="3"/>
        <v>99.999999999999986</v>
      </c>
      <c r="DF59" s="153">
        <f t="shared" si="3"/>
        <v>0</v>
      </c>
      <c r="DG59" s="152">
        <f t="shared" si="3"/>
        <v>306277.6560311889</v>
      </c>
      <c r="DH59" s="151">
        <f t="shared" si="3"/>
        <v>99.999999999999986</v>
      </c>
      <c r="DI59" s="153">
        <f t="shared" si="3"/>
        <v>0</v>
      </c>
      <c r="DJ59" s="152">
        <f t="shared" si="3"/>
        <v>306277.6560311889</v>
      </c>
      <c r="DK59" s="151">
        <f t="shared" si="3"/>
        <v>99.999999999999986</v>
      </c>
      <c r="DL59" s="153">
        <f t="shared" si="3"/>
        <v>0</v>
      </c>
      <c r="DM59" s="152">
        <f t="shared" si="3"/>
        <v>306277.6560311889</v>
      </c>
      <c r="DN59" s="151">
        <f t="shared" si="3"/>
        <v>99.999999999999986</v>
      </c>
      <c r="DO59" s="153">
        <f t="shared" si="3"/>
        <v>0</v>
      </c>
      <c r="DP59" s="152">
        <f t="shared" si="3"/>
        <v>306277.6560311889</v>
      </c>
      <c r="DQ59" s="151">
        <f t="shared" si="3"/>
        <v>99.999999999999986</v>
      </c>
      <c r="DR59" s="153">
        <f t="shared" si="3"/>
        <v>0</v>
      </c>
      <c r="DS59" s="152">
        <f t="shared" si="3"/>
        <v>306277.6560311889</v>
      </c>
      <c r="DT59" s="151">
        <f t="shared" si="3"/>
        <v>99.999999999999986</v>
      </c>
      <c r="DU59" s="153">
        <f t="shared" si="3"/>
        <v>0</v>
      </c>
      <c r="DV59" s="152">
        <f t="shared" si="3"/>
        <v>306277.6560311889</v>
      </c>
      <c r="DW59" s="151">
        <f t="shared" si="3"/>
        <v>99.999999999999986</v>
      </c>
      <c r="DX59" s="153">
        <f t="shared" si="3"/>
        <v>0</v>
      </c>
      <c r="DY59" s="152">
        <f t="shared" si="3"/>
        <v>306277.6560311889</v>
      </c>
      <c r="DZ59" s="151">
        <f t="shared" si="3"/>
        <v>99.999999999999986</v>
      </c>
      <c r="EA59" s="153">
        <f t="shared" si="3"/>
        <v>0</v>
      </c>
      <c r="EB59" s="152">
        <f t="shared" si="3"/>
        <v>306277.6560311889</v>
      </c>
      <c r="EC59" s="151">
        <f t="shared" si="3"/>
        <v>99.999999999999986</v>
      </c>
      <c r="ED59" s="153">
        <f t="shared" si="3"/>
        <v>0</v>
      </c>
      <c r="EE59" s="152">
        <f t="shared" si="3"/>
        <v>306277.6560311889</v>
      </c>
      <c r="EF59" s="151">
        <f t="shared" si="3"/>
        <v>99.999999999999986</v>
      </c>
      <c r="EG59" s="153">
        <f t="shared" si="3"/>
        <v>0</v>
      </c>
      <c r="EH59" s="152">
        <f t="shared" si="3"/>
        <v>306277.6560311889</v>
      </c>
      <c r="EI59" s="151">
        <f t="shared" ref="EI59:GT59" si="4">EI$53+EF$59</f>
        <v>99.999999999999986</v>
      </c>
      <c r="EJ59" s="153">
        <f t="shared" si="4"/>
        <v>0</v>
      </c>
      <c r="EK59" s="152">
        <f t="shared" si="4"/>
        <v>306277.6560311889</v>
      </c>
      <c r="EL59" s="151">
        <f t="shared" si="4"/>
        <v>99.999999999999986</v>
      </c>
      <c r="EM59" s="153">
        <f t="shared" si="4"/>
        <v>0</v>
      </c>
      <c r="EN59" s="152">
        <f t="shared" si="4"/>
        <v>306277.6560311889</v>
      </c>
      <c r="EO59" s="151">
        <f t="shared" si="4"/>
        <v>99.999999999999986</v>
      </c>
      <c r="EP59" s="153">
        <f t="shared" si="4"/>
        <v>0</v>
      </c>
      <c r="EQ59" s="152">
        <f t="shared" si="4"/>
        <v>306277.6560311889</v>
      </c>
      <c r="ER59" s="151">
        <f t="shared" si="4"/>
        <v>99.999999999999986</v>
      </c>
      <c r="ES59" s="153">
        <f t="shared" si="4"/>
        <v>0</v>
      </c>
      <c r="ET59" s="152">
        <f t="shared" si="4"/>
        <v>306277.6560311889</v>
      </c>
      <c r="EU59" s="151">
        <f t="shared" si="4"/>
        <v>99.999999999999986</v>
      </c>
      <c r="EV59" s="153">
        <f t="shared" si="4"/>
        <v>0</v>
      </c>
      <c r="EW59" s="152">
        <f t="shared" si="4"/>
        <v>306277.6560311889</v>
      </c>
      <c r="EX59" s="151">
        <f t="shared" si="4"/>
        <v>99.999999999999986</v>
      </c>
      <c r="EY59" s="153">
        <f t="shared" si="4"/>
        <v>0</v>
      </c>
      <c r="EZ59" s="152">
        <f t="shared" si="4"/>
        <v>306277.6560311889</v>
      </c>
      <c r="FA59" s="151">
        <f t="shared" si="4"/>
        <v>99.999999999999986</v>
      </c>
      <c r="FB59" s="153">
        <f t="shared" si="4"/>
        <v>0</v>
      </c>
      <c r="FC59" s="152">
        <f t="shared" si="4"/>
        <v>306277.6560311889</v>
      </c>
      <c r="FD59" s="151">
        <f t="shared" si="4"/>
        <v>99.999999999999986</v>
      </c>
      <c r="FE59" s="153">
        <f t="shared" si="4"/>
        <v>0</v>
      </c>
      <c r="FF59" s="152">
        <f t="shared" si="4"/>
        <v>306277.6560311889</v>
      </c>
      <c r="FG59" s="151">
        <f t="shared" si="4"/>
        <v>99.999999999999986</v>
      </c>
      <c r="FH59" s="153">
        <f t="shared" si="4"/>
        <v>0</v>
      </c>
      <c r="FI59" s="152">
        <f t="shared" si="4"/>
        <v>306277.6560311889</v>
      </c>
      <c r="FJ59" s="151">
        <f t="shared" si="4"/>
        <v>99.999999999999986</v>
      </c>
      <c r="FK59" s="153">
        <f t="shared" si="4"/>
        <v>0</v>
      </c>
      <c r="FL59" s="152">
        <f t="shared" si="4"/>
        <v>306277.6560311889</v>
      </c>
      <c r="FM59" s="151">
        <f t="shared" si="4"/>
        <v>99.999999999999986</v>
      </c>
      <c r="FN59" s="153">
        <f t="shared" si="4"/>
        <v>0</v>
      </c>
      <c r="FO59" s="152">
        <f t="shared" si="4"/>
        <v>306277.6560311889</v>
      </c>
      <c r="FP59" s="151">
        <f t="shared" si="4"/>
        <v>99.999999999999986</v>
      </c>
      <c r="FQ59" s="153">
        <f t="shared" si="4"/>
        <v>0</v>
      </c>
      <c r="FR59" s="152">
        <f t="shared" si="4"/>
        <v>306277.6560311889</v>
      </c>
      <c r="FS59" s="151">
        <f t="shared" si="4"/>
        <v>99.999999999999986</v>
      </c>
      <c r="FT59" s="153">
        <f t="shared" si="4"/>
        <v>0</v>
      </c>
      <c r="FU59" s="152">
        <f t="shared" si="4"/>
        <v>306277.6560311889</v>
      </c>
      <c r="FV59" s="151">
        <f t="shared" si="4"/>
        <v>99.999999999999986</v>
      </c>
      <c r="FW59" s="153">
        <f t="shared" si="4"/>
        <v>0</v>
      </c>
      <c r="FX59" s="152">
        <f t="shared" si="4"/>
        <v>306277.6560311889</v>
      </c>
      <c r="FY59" s="151">
        <f t="shared" si="4"/>
        <v>99.999999999999986</v>
      </c>
      <c r="FZ59" s="153">
        <f t="shared" si="4"/>
        <v>0</v>
      </c>
      <c r="GA59" s="152">
        <f t="shared" si="4"/>
        <v>306277.6560311889</v>
      </c>
      <c r="GB59" s="151">
        <f t="shared" si="4"/>
        <v>99.999999999999986</v>
      </c>
      <c r="GC59" s="153">
        <f t="shared" si="4"/>
        <v>0</v>
      </c>
      <c r="GD59" s="152">
        <f t="shared" si="4"/>
        <v>306277.6560311889</v>
      </c>
      <c r="GE59" s="151">
        <f t="shared" si="4"/>
        <v>99.999999999999986</v>
      </c>
      <c r="GF59" s="153">
        <f t="shared" si="4"/>
        <v>0</v>
      </c>
      <c r="GG59" s="152">
        <f t="shared" si="4"/>
        <v>306277.6560311889</v>
      </c>
      <c r="GH59" s="151">
        <f t="shared" si="4"/>
        <v>99.999999999999986</v>
      </c>
      <c r="GI59" s="153">
        <f t="shared" si="4"/>
        <v>0</v>
      </c>
      <c r="GJ59" s="152">
        <f t="shared" si="4"/>
        <v>306277.6560311889</v>
      </c>
      <c r="GK59" s="151">
        <f t="shared" si="4"/>
        <v>99.999999999999986</v>
      </c>
      <c r="GL59" s="153">
        <f t="shared" si="4"/>
        <v>0</v>
      </c>
      <c r="GM59" s="152">
        <f t="shared" si="4"/>
        <v>306277.6560311889</v>
      </c>
      <c r="GN59" s="151">
        <f t="shared" si="4"/>
        <v>99.999999999999986</v>
      </c>
      <c r="GO59" s="153">
        <f t="shared" si="4"/>
        <v>0</v>
      </c>
      <c r="GP59" s="152">
        <f t="shared" si="4"/>
        <v>306277.6560311889</v>
      </c>
      <c r="GQ59" s="151">
        <f t="shared" si="4"/>
        <v>99.999999999999986</v>
      </c>
      <c r="GR59" s="153">
        <f t="shared" si="4"/>
        <v>0</v>
      </c>
      <c r="GS59" s="152">
        <f t="shared" si="4"/>
        <v>306277.6560311889</v>
      </c>
      <c r="GT59" s="151">
        <f t="shared" si="4"/>
        <v>99.999999999999986</v>
      </c>
      <c r="GU59" s="153">
        <f t="shared" ref="GU59:IV59" si="5">GU$53+GR$59</f>
        <v>0</v>
      </c>
      <c r="GV59" s="152">
        <f t="shared" si="5"/>
        <v>306277.6560311889</v>
      </c>
      <c r="GW59" s="151">
        <f t="shared" si="5"/>
        <v>99.999999999999986</v>
      </c>
      <c r="GX59" s="153">
        <f t="shared" si="5"/>
        <v>0</v>
      </c>
      <c r="GY59" s="152">
        <f t="shared" si="5"/>
        <v>306277.6560311889</v>
      </c>
      <c r="GZ59" s="151">
        <f t="shared" si="5"/>
        <v>99.999999999999986</v>
      </c>
      <c r="HA59" s="153">
        <f t="shared" si="5"/>
        <v>0</v>
      </c>
      <c r="HB59" s="152">
        <f t="shared" si="5"/>
        <v>306277.6560311889</v>
      </c>
      <c r="HC59" s="151">
        <f t="shared" si="5"/>
        <v>99.999999999999986</v>
      </c>
      <c r="HD59" s="153">
        <f t="shared" si="5"/>
        <v>0</v>
      </c>
      <c r="HE59" s="152">
        <f t="shared" si="5"/>
        <v>306277.6560311889</v>
      </c>
      <c r="HF59" s="151">
        <f t="shared" si="5"/>
        <v>99.999999999999986</v>
      </c>
      <c r="HG59" s="153">
        <f t="shared" si="5"/>
        <v>0</v>
      </c>
      <c r="HH59" s="152">
        <f t="shared" si="5"/>
        <v>306277.6560311889</v>
      </c>
      <c r="HI59" s="151">
        <f t="shared" si="5"/>
        <v>99.999999999999986</v>
      </c>
      <c r="HJ59" s="153">
        <f t="shared" si="5"/>
        <v>0</v>
      </c>
      <c r="HK59" s="152">
        <f t="shared" si="5"/>
        <v>306277.6560311889</v>
      </c>
      <c r="HL59" s="151">
        <f t="shared" si="5"/>
        <v>99.999999999999986</v>
      </c>
      <c r="HM59" s="153">
        <f t="shared" si="5"/>
        <v>0</v>
      </c>
      <c r="HN59" s="152">
        <f t="shared" si="5"/>
        <v>306277.6560311889</v>
      </c>
      <c r="HO59" s="151">
        <f t="shared" si="5"/>
        <v>99.999999999999986</v>
      </c>
      <c r="HP59" s="153">
        <f t="shared" si="5"/>
        <v>0</v>
      </c>
      <c r="HQ59" s="152">
        <f t="shared" si="5"/>
        <v>306277.6560311889</v>
      </c>
      <c r="HR59" s="151">
        <f t="shared" si="5"/>
        <v>99.999999999999986</v>
      </c>
      <c r="HS59" s="153">
        <f t="shared" si="5"/>
        <v>0</v>
      </c>
      <c r="HT59" s="152">
        <f t="shared" si="5"/>
        <v>306277.6560311889</v>
      </c>
      <c r="HU59" s="151">
        <f t="shared" si="5"/>
        <v>99.999999999999986</v>
      </c>
      <c r="HV59" s="153">
        <f t="shared" si="5"/>
        <v>0</v>
      </c>
      <c r="HW59" s="152">
        <f t="shared" si="5"/>
        <v>306277.6560311889</v>
      </c>
      <c r="HX59" s="151">
        <f t="shared" si="5"/>
        <v>99.999999999999986</v>
      </c>
      <c r="HY59" s="153">
        <f t="shared" si="5"/>
        <v>0</v>
      </c>
      <c r="HZ59" s="152">
        <f t="shared" si="5"/>
        <v>306277.6560311889</v>
      </c>
      <c r="IA59" s="151">
        <f t="shared" si="5"/>
        <v>99.999999999999986</v>
      </c>
      <c r="IB59" s="153">
        <f t="shared" si="5"/>
        <v>0</v>
      </c>
      <c r="IC59" s="152">
        <f t="shared" si="5"/>
        <v>306277.6560311889</v>
      </c>
      <c r="ID59" s="151">
        <f t="shared" si="5"/>
        <v>99.999999999999986</v>
      </c>
      <c r="IE59" s="153">
        <f t="shared" si="5"/>
        <v>0</v>
      </c>
      <c r="IF59" s="152">
        <f t="shared" si="5"/>
        <v>306277.6560311889</v>
      </c>
      <c r="IG59" s="151">
        <f t="shared" si="5"/>
        <v>99.999999999999986</v>
      </c>
      <c r="IH59" s="153">
        <f t="shared" si="5"/>
        <v>0</v>
      </c>
      <c r="II59" s="152">
        <f t="shared" si="5"/>
        <v>306277.6560311889</v>
      </c>
      <c r="IJ59" s="151">
        <f t="shared" si="5"/>
        <v>99.999999999999986</v>
      </c>
      <c r="IK59" s="153">
        <f t="shared" si="5"/>
        <v>0</v>
      </c>
      <c r="IL59" s="152">
        <f t="shared" si="5"/>
        <v>306277.6560311889</v>
      </c>
      <c r="IM59" s="151">
        <f t="shared" si="5"/>
        <v>99.999999999999986</v>
      </c>
      <c r="IN59" s="153">
        <f t="shared" si="5"/>
        <v>0</v>
      </c>
      <c r="IO59" s="152">
        <f t="shared" si="5"/>
        <v>306277.6560311889</v>
      </c>
      <c r="IP59" s="151">
        <f t="shared" si="5"/>
        <v>99.999999999999986</v>
      </c>
      <c r="IQ59" s="153">
        <f t="shared" si="5"/>
        <v>0</v>
      </c>
      <c r="IR59" s="152">
        <f t="shared" si="5"/>
        <v>306277.6560311889</v>
      </c>
      <c r="IS59" s="151">
        <f t="shared" si="5"/>
        <v>99.999999999999986</v>
      </c>
      <c r="IT59" s="153">
        <f t="shared" si="5"/>
        <v>0</v>
      </c>
      <c r="IU59" s="152">
        <f t="shared" si="5"/>
        <v>306277.6560311889</v>
      </c>
      <c r="IV59" s="151">
        <f t="shared" si="5"/>
        <v>99.999999999999986</v>
      </c>
    </row>
    <row r="60" spans="1:256" ht="12" customHeight="1">
      <c r="H60" s="147"/>
    </row>
    <row r="61" spans="1:256" ht="12" customHeight="1">
      <c r="B61" s="149"/>
      <c r="H61" s="147"/>
    </row>
    <row r="62" spans="1:256" ht="12" customHeight="1">
      <c r="B62" s="148"/>
      <c r="H62" s="147"/>
    </row>
    <row r="63" spans="1:256" ht="12" customHeight="1">
      <c r="B63" s="148"/>
      <c r="H63" s="147"/>
    </row>
    <row r="64" spans="1:256" ht="12" customHeight="1">
      <c r="H64" s="147"/>
    </row>
    <row r="65" spans="1:254" s="130" customFormat="1" ht="12" customHeight="1">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c r="A69" s="143" t="s">
        <v>37</v>
      </c>
      <c r="B69" s="142"/>
      <c r="C69" s="142"/>
      <c r="D69" s="142"/>
      <c r="F69" s="30"/>
      <c r="H69" s="143" t="s">
        <v>19</v>
      </c>
      <c r="I69" s="142"/>
      <c r="J69" s="142"/>
      <c r="N69" s="143" t="s">
        <v>19</v>
      </c>
      <c r="O69" s="142"/>
      <c r="P69" s="142"/>
      <c r="Q69" s="30"/>
      <c r="R69" s="390">
        <v>43278</v>
      </c>
      <c r="S69" s="390"/>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c r="A70" s="20" t="s">
        <v>36</v>
      </c>
      <c r="B70" s="141">
        <f>QCI!$C$61</f>
        <v>0</v>
      </c>
      <c r="C70" s="141"/>
      <c r="D70" s="141"/>
      <c r="H70" s="20" t="s">
        <v>36</v>
      </c>
      <c r="I70" s="23"/>
      <c r="J70" s="22"/>
      <c r="K70" s="139"/>
      <c r="N70" s="20" t="s">
        <v>36</v>
      </c>
      <c r="O70" s="23"/>
      <c r="P70" s="22"/>
      <c r="Q70" s="138"/>
      <c r="R70" s="389" t="s">
        <v>35</v>
      </c>
      <c r="S70" s="389"/>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Z10:DB10"/>
    <mergeCell ref="DI10:DK10"/>
    <mergeCell ref="CT10:CV10"/>
    <mergeCell ref="FK10:FM10"/>
    <mergeCell ref="ES10:EU10"/>
    <mergeCell ref="EV10:EX10"/>
    <mergeCell ref="EY10:FA10"/>
    <mergeCell ref="FB10:FD10"/>
    <mergeCell ref="FE10:FG10"/>
    <mergeCell ref="FH10:FJ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HG10:HI10"/>
    <mergeCell ref="HJ10:HL10"/>
    <mergeCell ref="HA10:HC10"/>
    <mergeCell ref="HD10:HF10"/>
    <mergeCell ref="GI10:GK10"/>
    <mergeCell ref="GL10:GN10"/>
    <mergeCell ref="GO10:GQ10"/>
    <mergeCell ref="GR10:GT10"/>
    <mergeCell ref="GU10:GW10"/>
    <mergeCell ref="GX10:GZ10"/>
    <mergeCell ref="IB10:ID10"/>
    <mergeCell ref="IK10:IM10"/>
    <mergeCell ref="IN10:IP10"/>
    <mergeCell ref="IQ10:IS10"/>
    <mergeCell ref="IT10:IV10"/>
    <mergeCell ref="IE10:IG10"/>
    <mergeCell ref="IH10:IJ10"/>
    <mergeCell ref="HM10:HO10"/>
    <mergeCell ref="HP10:HR10"/>
    <mergeCell ref="HS10:HU10"/>
    <mergeCell ref="HV10:HX10"/>
    <mergeCell ref="HY10:IA10"/>
  </mergeCells>
  <conditionalFormatting sqref="J59 M59">
    <cfRule type="cellIs" dxfId="61" priority="6" stopIfTrue="1" operator="greaterThan">
      <formula>100.01</formula>
    </cfRule>
  </conditionalFormatting>
  <conditionalFormatting sqref="D13:D52">
    <cfRule type="cellIs" dxfId="60" priority="5" stopIfTrue="1" operator="greaterThan">
      <formula>100</formula>
    </cfRule>
  </conditionalFormatting>
  <conditionalFormatting sqref="P59 S59">
    <cfRule type="cellIs" dxfId="59" priority="4" stopIfTrue="1" operator="greaterThan">
      <formula>100.01</formula>
    </cfRule>
  </conditionalFormatting>
  <conditionalFormatting sqref="B59">
    <cfRule type="expression" dxfId="58" priority="3" stopIfTrue="1">
      <formula>$B$59&gt;$B$53</formula>
    </cfRule>
  </conditionalFormatting>
  <conditionalFormatting sqref="V59">
    <cfRule type="cellIs" dxfId="57"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56" priority="1" stopIfTrue="1" operator="greaterThan">
      <formula>100.01</formula>
    </cfRule>
  </conditionalFormatting>
  <dataValidations xWindow="315" yWindow="334" count="5">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
      <formula1>$D13&lt;=100</formula1>
    </dataValidation>
    <dataValidation allowBlank="1" showInputMessage="1" showErrorMessage="1" promptTitle="Registro" prompt="Informe o número de Registro no Conselho de Classe do Responsável Técnico&#10;"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User</cp:lastModifiedBy>
  <cp:lastPrinted>2018-09-12T14:20:53Z</cp:lastPrinted>
  <dcterms:created xsi:type="dcterms:W3CDTF">2018-04-09T16:51:31Z</dcterms:created>
  <dcterms:modified xsi:type="dcterms:W3CDTF">2018-09-12T14:24:46Z</dcterms:modified>
</cp:coreProperties>
</file>