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Plan1!$A$2:$U$13</definedName>
  </definedNames>
  <calcPr calcId="124519"/>
</workbook>
</file>

<file path=xl/calcChain.xml><?xml version="1.0" encoding="utf-8"?>
<calcChain xmlns="http://schemas.openxmlformats.org/spreadsheetml/2006/main">
  <c r="S10" i="1"/>
  <c r="S11"/>
  <c r="S12"/>
  <c r="K10"/>
  <c r="J10" s="1"/>
  <c r="K11"/>
  <c r="K12"/>
  <c r="K13"/>
  <c r="K14"/>
  <c r="J14" s="1"/>
  <c r="C11"/>
  <c r="D11" s="1"/>
  <c r="C10"/>
  <c r="D10" s="1"/>
  <c r="M12"/>
  <c r="L12" s="1"/>
  <c r="M13"/>
  <c r="L13" s="1"/>
  <c r="D14"/>
  <c r="C9"/>
  <c r="D9" s="1"/>
  <c r="F9" s="1"/>
  <c r="H9"/>
  <c r="H10" s="1"/>
  <c r="H11" s="1"/>
  <c r="H12" s="1"/>
  <c r="H13" s="1"/>
  <c r="I9"/>
  <c r="K9"/>
  <c r="J9" s="1"/>
  <c r="I10"/>
  <c r="I11"/>
  <c r="J11"/>
  <c r="I12"/>
  <c r="J12"/>
  <c r="I13"/>
  <c r="J13"/>
  <c r="I14"/>
  <c r="P13" l="1"/>
  <c r="S13" s="1"/>
  <c r="T13" s="1"/>
  <c r="U13" s="1"/>
  <c r="P12"/>
  <c r="M11"/>
  <c r="L11" s="1"/>
  <c r="F11"/>
  <c r="M9"/>
  <c r="L9" s="1"/>
  <c r="P9" s="1"/>
  <c r="M14"/>
  <c r="L14" s="1"/>
  <c r="F14"/>
  <c r="D13"/>
  <c r="F13"/>
  <c r="Q9"/>
  <c r="F10"/>
  <c r="M10"/>
  <c r="Q14"/>
  <c r="Q13"/>
  <c r="Q12"/>
  <c r="Q10"/>
  <c r="Q11"/>
  <c r="F12"/>
  <c r="D12"/>
  <c r="T9" l="1"/>
  <c r="U9" s="1"/>
  <c r="S9"/>
  <c r="T12"/>
  <c r="U12" s="1"/>
  <c r="P10"/>
  <c r="L10"/>
  <c r="P14"/>
  <c r="S14" s="1"/>
  <c r="T14" s="1"/>
  <c r="U14" s="1"/>
  <c r="P11"/>
  <c r="T10" l="1"/>
  <c r="U10" s="1"/>
  <c r="T11"/>
  <c r="U11" s="1"/>
</calcChain>
</file>

<file path=xl/sharedStrings.xml><?xml version="1.0" encoding="utf-8"?>
<sst xmlns="http://schemas.openxmlformats.org/spreadsheetml/2006/main" count="64" uniqueCount="57">
  <si>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</si>
  <si>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</si>
  <si>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</si>
  <si>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</si>
  <si>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</si>
  <si>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</si>
  <si>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</si>
  <si>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</si>
  <si>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</si>
  <si>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</si>
  <si>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</si>
  <si>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</si>
  <si>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</si>
  <si>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</si>
  <si>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</si>
  <si>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</si>
  <si>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</si>
  <si>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</si>
  <si>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</si>
  <si>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</si>
  <si>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</si>
  <si>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</si>
  <si>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</si>
  <si>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</si>
  <si>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</si>
  <si>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</si>
  <si>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</si>
  <si>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</si>
  <si>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</si>
  <si>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</si>
  <si>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</si>
  <si>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</si>
  <si>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</si>
  <si>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</si>
  <si>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</si>
  <si>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</si>
  <si>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</si>
  <si>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</si>
  <si>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</si>
  <si>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</si>
  <si>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</si>
  <si>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</si>
  <si>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</si>
  <si>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</si>
  <si>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</si>
  <si>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</si>
  <si>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</si>
  <si>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</si>
  <si>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</si>
  <si>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</si>
  <si>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</si>
  <si>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</si>
  <si>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</si>
  <si>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</si>
  <si>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</si>
  <si>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RUA JASMIN  LOTE 06</t>
  </si>
  <si>
    <t>BAIRRO Jardim das Avenidas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</si>
</sst>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00"/>
    <numFmt numFmtId="166" formatCode="0.0000"/>
    <numFmt numFmtId="167" formatCode="0.0000%"/>
  </numFmts>
  <fonts count="16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2" borderId="11" xfId="0" applyFont="1" applyFill="1" applyBorder="1" applyAlignment="1"/>
    <xf numFmtId="2" fontId="12" fillId="0" borderId="10" xfId="0" applyNumberFormat="1" applyFont="1" applyFill="1" applyBorder="1" applyAlignment="1">
      <alignment horizontal="center"/>
    </xf>
    <xf numFmtId="2" fontId="12" fillId="0" borderId="10" xfId="0" applyNumberFormat="1" applyFont="1" applyFill="1" applyBorder="1" applyAlignment="1">
      <alignment horizontal="center" vertical="center"/>
    </xf>
    <xf numFmtId="166" fontId="12" fillId="0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6" fillId="0" borderId="12" xfId="0" applyNumberFormat="1" applyFont="1" applyFill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49" fontId="4" fillId="2" borderId="14" xfId="0" applyNumberFormat="1" applyFont="1" applyFill="1" applyBorder="1" applyAlignment="1">
      <alignment horizontal="center"/>
    </xf>
    <xf numFmtId="49" fontId="4" fillId="0" borderId="15" xfId="0" applyNumberFormat="1" applyFont="1" applyBorder="1"/>
    <xf numFmtId="49" fontId="4" fillId="0" borderId="16" xfId="0" applyNumberFormat="1" applyFont="1" applyBorder="1"/>
    <xf numFmtId="49" fontId="4" fillId="0" borderId="17" xfId="0" applyNumberFormat="1" applyFont="1" applyBorder="1"/>
    <xf numFmtId="2" fontId="13" fillId="3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9" fillId="0" borderId="18" xfId="0" applyFont="1" applyFill="1" applyBorder="1"/>
    <xf numFmtId="165" fontId="12" fillId="4" borderId="10" xfId="0" applyNumberFormat="1" applyFont="1" applyFill="1" applyBorder="1" applyAlignment="1">
      <alignment horizontal="center"/>
    </xf>
    <xf numFmtId="165" fontId="14" fillId="4" borderId="1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0" borderId="19" xfId="0" applyFont="1" applyFill="1" applyBorder="1"/>
    <xf numFmtId="0" fontId="9" fillId="0" borderId="20" xfId="0" applyFont="1" applyFill="1" applyBorder="1"/>
    <xf numFmtId="0" fontId="9" fillId="0" borderId="21" xfId="0" applyFont="1" applyFill="1" applyBorder="1"/>
    <xf numFmtId="165" fontId="13" fillId="5" borderId="10" xfId="0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2" fontId="13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5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4" fillId="0" borderId="10" xfId="0" applyNumberFormat="1" applyFont="1" applyFill="1" applyBorder="1" applyAlignment="1">
      <alignment horizont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6" fillId="0" borderId="22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9" fillId="0" borderId="20" xfId="0" applyFont="1" applyFill="1" applyBorder="1" applyAlignment="1">
      <alignment vertical="center"/>
    </xf>
    <xf numFmtId="166" fontId="9" fillId="0" borderId="23" xfId="0" applyNumberFormat="1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166" fontId="9" fillId="0" borderId="24" xfId="0" applyNumberFormat="1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165" fontId="12" fillId="0" borderId="10" xfId="1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165" fontId="2" fillId="2" borderId="27" xfId="0" applyNumberFormat="1" applyFont="1" applyFill="1" applyBorder="1" applyAlignment="1">
      <alignment horizontal="center"/>
    </xf>
    <xf numFmtId="166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 vertical="center"/>
    </xf>
    <xf numFmtId="2" fontId="13" fillId="6" borderId="10" xfId="0" applyNumberFormat="1" applyFont="1" applyFill="1" applyBorder="1" applyAlignment="1">
      <alignment horizontal="center"/>
    </xf>
    <xf numFmtId="2" fontId="8" fillId="7" borderId="10" xfId="0" applyNumberFormat="1" applyFont="1" applyFill="1" applyBorder="1" applyAlignment="1">
      <alignment horizontal="center"/>
    </xf>
    <xf numFmtId="167" fontId="14" fillId="0" borderId="10" xfId="0" applyNumberFormat="1" applyFont="1" applyFill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38" xfId="0" applyNumberFormat="1" applyFont="1" applyBorder="1" applyAlignment="1">
      <alignment horizontal="center"/>
    </xf>
    <xf numFmtId="0" fontId="9" fillId="0" borderId="3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165" fontId="4" fillId="2" borderId="32" xfId="0" applyNumberFormat="1" applyFont="1" applyFill="1" applyBorder="1" applyAlignment="1">
      <alignment horizontal="center"/>
    </xf>
    <xf numFmtId="165" fontId="4" fillId="2" borderId="33" xfId="0" applyNumberFormat="1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5" fillId="0" borderId="29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0</xdr:col>
      <xdr:colOff>0</xdr:colOff>
      <xdr:row>24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66675</xdr:rowOff>
    </xdr:from>
    <xdr:to>
      <xdr:col>0</xdr:col>
      <xdr:colOff>0</xdr:colOff>
      <xdr:row>24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N19" sqref="N19"/>
    </sheetView>
  </sheetViews>
  <sheetFormatPr defaultRowHeight="12.75"/>
  <cols>
    <col min="1" max="1" width="4.5703125" style="24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10.28515625" style="53" customWidth="1"/>
    <col min="13" max="13" width="7.85546875" style="53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4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80" t="s">
        <v>50</v>
      </c>
      <c r="B2" s="80"/>
      <c r="C2" s="80"/>
      <c r="D2" s="80"/>
      <c r="E2" s="80"/>
      <c r="F2" s="81"/>
      <c r="G2" s="78" t="s">
        <v>15</v>
      </c>
      <c r="H2" s="78"/>
      <c r="I2" s="78"/>
      <c r="J2" s="78"/>
      <c r="K2" s="78"/>
      <c r="L2" s="78"/>
      <c r="M2" s="78"/>
      <c r="N2" s="61" t="s">
        <v>42</v>
      </c>
      <c r="O2" s="61">
        <v>10</v>
      </c>
      <c r="P2" s="38" t="s">
        <v>31</v>
      </c>
      <c r="Q2" s="39"/>
      <c r="R2" s="57" t="s">
        <v>32</v>
      </c>
      <c r="S2" s="58">
        <v>8.9999999999999993E-3</v>
      </c>
      <c r="T2" s="7"/>
      <c r="U2" s="8"/>
    </row>
    <row r="3" spans="1:22" ht="12" customHeight="1">
      <c r="A3" s="82" t="s">
        <v>20</v>
      </c>
      <c r="B3" s="83"/>
      <c r="C3" s="83"/>
      <c r="D3" s="83"/>
      <c r="E3" s="83"/>
      <c r="F3" s="84"/>
      <c r="G3" s="79" t="s">
        <v>14</v>
      </c>
      <c r="H3" s="79"/>
      <c r="I3" s="79"/>
      <c r="J3" s="79"/>
      <c r="K3" s="79"/>
      <c r="L3" s="79"/>
      <c r="M3" s="79"/>
      <c r="N3" s="61" t="s">
        <v>41</v>
      </c>
      <c r="O3" s="61">
        <v>15</v>
      </c>
      <c r="P3" s="40" t="s">
        <v>33</v>
      </c>
      <c r="Q3" s="34">
        <v>1.2999999999999999E-2</v>
      </c>
      <c r="R3" s="59" t="s">
        <v>45</v>
      </c>
      <c r="S3" s="60">
        <v>1.4999999999999999E-2</v>
      </c>
      <c r="T3" s="37"/>
      <c r="U3" s="10"/>
    </row>
    <row r="4" spans="1:22" ht="12" customHeight="1" thickBot="1">
      <c r="A4" s="75" t="s">
        <v>21</v>
      </c>
      <c r="B4" s="76"/>
      <c r="C4" s="76"/>
      <c r="D4" s="76"/>
      <c r="E4" s="76"/>
      <c r="F4" s="77"/>
      <c r="G4" s="85"/>
      <c r="H4" s="86"/>
      <c r="I4" s="86"/>
      <c r="J4" s="86"/>
      <c r="K4" s="86"/>
      <c r="L4" s="86"/>
      <c r="M4" s="87"/>
      <c r="N4" s="61" t="s">
        <v>43</v>
      </c>
      <c r="O4" s="61">
        <v>0.7</v>
      </c>
      <c r="P4" s="33"/>
      <c r="Q4" s="33"/>
      <c r="R4" s="33"/>
      <c r="S4" s="45"/>
      <c r="T4" s="9"/>
      <c r="U4" s="10"/>
    </row>
    <row r="5" spans="1:22" ht="12.75" customHeight="1">
      <c r="A5" s="25"/>
      <c r="B5" s="88"/>
      <c r="C5" s="88"/>
      <c r="D5" s="88"/>
      <c r="E5" s="88"/>
      <c r="F5" s="88"/>
      <c r="G5" s="88"/>
      <c r="H5" s="104"/>
      <c r="I5" s="100" t="s">
        <v>55</v>
      </c>
      <c r="J5" s="100"/>
      <c r="K5" s="100"/>
      <c r="L5" s="100"/>
      <c r="M5" s="100"/>
      <c r="N5" s="100"/>
      <c r="O5" s="100"/>
      <c r="P5" s="100"/>
      <c r="Q5" s="101"/>
      <c r="R5" s="11" t="s">
        <v>46</v>
      </c>
      <c r="S5" s="88"/>
      <c r="T5" s="88"/>
      <c r="U5" s="89"/>
    </row>
    <row r="6" spans="1:22" ht="15" customHeight="1" thickBot="1">
      <c r="A6" s="26"/>
      <c r="B6" s="102"/>
      <c r="C6" s="102"/>
      <c r="D6" s="102"/>
      <c r="E6" s="102"/>
      <c r="F6" s="102"/>
      <c r="G6" s="102"/>
      <c r="H6" s="103"/>
      <c r="I6" s="102" t="s">
        <v>56</v>
      </c>
      <c r="J6" s="102"/>
      <c r="K6" s="102"/>
      <c r="L6" s="102"/>
      <c r="M6" s="102"/>
      <c r="N6" s="102"/>
      <c r="O6" s="102"/>
      <c r="P6" s="102"/>
      <c r="Q6" s="103"/>
      <c r="R6" s="12" t="s">
        <v>12</v>
      </c>
      <c r="S6" s="51">
        <v>43152</v>
      </c>
      <c r="T6" s="90" t="s">
        <v>16</v>
      </c>
      <c r="U6" s="91"/>
    </row>
    <row r="7" spans="1:22">
      <c r="A7" s="27" t="s">
        <v>44</v>
      </c>
      <c r="B7" s="96" t="s">
        <v>51</v>
      </c>
      <c r="C7" s="97"/>
      <c r="D7" s="98"/>
      <c r="E7" s="5" t="s">
        <v>0</v>
      </c>
      <c r="F7" s="5" t="s">
        <v>17</v>
      </c>
      <c r="G7" s="99" t="s">
        <v>7</v>
      </c>
      <c r="H7" s="99"/>
      <c r="I7" s="5" t="s">
        <v>1</v>
      </c>
      <c r="J7" s="92" t="s">
        <v>38</v>
      </c>
      <c r="K7" s="93"/>
      <c r="L7" s="94" t="s">
        <v>39</v>
      </c>
      <c r="M7" s="95"/>
      <c r="N7" s="52" t="s">
        <v>36</v>
      </c>
      <c r="O7" s="52" t="s">
        <v>37</v>
      </c>
      <c r="P7" s="19" t="s">
        <v>27</v>
      </c>
      <c r="Q7" s="5" t="s">
        <v>22</v>
      </c>
      <c r="R7" s="5" t="s">
        <v>10</v>
      </c>
      <c r="S7" s="46" t="s">
        <v>17</v>
      </c>
      <c r="T7" s="5" t="s">
        <v>11</v>
      </c>
      <c r="U7" s="6" t="s">
        <v>23</v>
      </c>
      <c r="V7" s="2"/>
    </row>
    <row r="8" spans="1:22" ht="12.75" customHeight="1">
      <c r="A8" s="64"/>
      <c r="B8" s="65" t="s">
        <v>4</v>
      </c>
      <c r="C8" s="66" t="s">
        <v>5</v>
      </c>
      <c r="D8" s="65" t="s">
        <v>24</v>
      </c>
      <c r="E8" s="67" t="s">
        <v>2</v>
      </c>
      <c r="F8" s="67" t="s">
        <v>18</v>
      </c>
      <c r="G8" s="65" t="s">
        <v>3</v>
      </c>
      <c r="H8" s="65" t="s">
        <v>47</v>
      </c>
      <c r="I8" s="67" t="s">
        <v>19</v>
      </c>
      <c r="J8" s="67" t="s">
        <v>26</v>
      </c>
      <c r="K8" s="67" t="s">
        <v>25</v>
      </c>
      <c r="L8" s="68" t="s">
        <v>26</v>
      </c>
      <c r="M8" s="68" t="s">
        <v>25</v>
      </c>
      <c r="N8" s="67" t="s">
        <v>34</v>
      </c>
      <c r="O8" s="67" t="s">
        <v>35</v>
      </c>
      <c r="P8" s="67" t="s">
        <v>28</v>
      </c>
      <c r="Q8" s="67" t="s">
        <v>8</v>
      </c>
      <c r="R8" s="67" t="s">
        <v>40</v>
      </c>
      <c r="S8" s="69" t="s">
        <v>9</v>
      </c>
      <c r="T8" s="67" t="s">
        <v>48</v>
      </c>
      <c r="U8" s="70" t="s">
        <v>6</v>
      </c>
      <c r="V8" s="1"/>
    </row>
    <row r="9" spans="1:22" s="3" customFormat="1">
      <c r="A9" s="71" t="s">
        <v>29</v>
      </c>
      <c r="B9" s="41">
        <v>32.521999999999998</v>
      </c>
      <c r="C9" s="42">
        <f>B10</f>
        <v>32.331000000000003</v>
      </c>
      <c r="D9" s="63">
        <f>B9-C9</f>
        <v>0.1909999999999954</v>
      </c>
      <c r="E9" s="43">
        <v>46</v>
      </c>
      <c r="F9" s="22">
        <f>(D9)/E9</f>
        <v>4.1521739130433782E-3</v>
      </c>
      <c r="G9" s="43">
        <v>0.37</v>
      </c>
      <c r="H9" s="21">
        <f>G9</f>
        <v>0.37</v>
      </c>
      <c r="I9" s="20">
        <f t="shared" ref="I9:I14" si="0">(643.4*$O$2^0.194)/($O$3+9)^0.701</f>
        <v>108.38095565937462</v>
      </c>
      <c r="J9" s="35">
        <f>K9+R9</f>
        <v>31.721999999999998</v>
      </c>
      <c r="K9" s="36">
        <f t="shared" ref="K9:K14" si="1">B9-N9</f>
        <v>31.321999999999999</v>
      </c>
      <c r="L9" s="35">
        <f>M9+R9</f>
        <v>31.531000000000002</v>
      </c>
      <c r="M9" s="36">
        <f t="shared" ref="M9:M14" si="2">C9-O9</f>
        <v>31.131000000000004</v>
      </c>
      <c r="N9" s="72">
        <v>1.2</v>
      </c>
      <c r="O9" s="72">
        <v>1.2</v>
      </c>
      <c r="P9" s="62">
        <f t="shared" ref="P9:P14" si="3">J9-L9</f>
        <v>0.1909999999999954</v>
      </c>
      <c r="Q9" s="23">
        <f>$O$4*H9*I9*10/3.6</f>
        <v>77.974076432716743</v>
      </c>
      <c r="R9" s="31">
        <v>0.4</v>
      </c>
      <c r="S9" s="74">
        <f>P9/E9</f>
        <v>4.1521739130433782E-3</v>
      </c>
      <c r="T9" s="32">
        <f>(1/$Q$3)*10*(S9/100)^0.5*(R9/4)^(2/3)</f>
        <v>1.0678930223110448</v>
      </c>
      <c r="U9" s="73">
        <f>T9*3.14*(R9^2)*1000/4</f>
        <v>134.12736360226722</v>
      </c>
      <c r="V9" s="4"/>
    </row>
    <row r="10" spans="1:22" s="3" customFormat="1">
      <c r="A10" s="71" t="s">
        <v>30</v>
      </c>
      <c r="B10" s="41">
        <v>32.331000000000003</v>
      </c>
      <c r="C10" s="42">
        <f t="shared" ref="C10:C11" si="4">B11</f>
        <v>31.9</v>
      </c>
      <c r="D10" s="63">
        <f t="shared" ref="D10:D14" si="5">B10-C10</f>
        <v>0.43100000000000449</v>
      </c>
      <c r="E10" s="43">
        <v>53</v>
      </c>
      <c r="F10" s="22">
        <f t="shared" ref="F10:F14" si="6">(B10-C10)/E10</f>
        <v>8.1320754716981986E-3</v>
      </c>
      <c r="G10" s="43">
        <v>0.37</v>
      </c>
      <c r="H10" s="21">
        <f t="shared" ref="H10:H13" si="7">H9+G10</f>
        <v>0.74</v>
      </c>
      <c r="I10" s="20">
        <f t="shared" si="0"/>
        <v>108.38095565937462</v>
      </c>
      <c r="J10" s="35">
        <f t="shared" ref="J10:J14" si="8">K10+R10</f>
        <v>31.531000000000002</v>
      </c>
      <c r="K10" s="36">
        <f t="shared" si="1"/>
        <v>31.131000000000004</v>
      </c>
      <c r="L10" s="35">
        <f t="shared" ref="L10:L13" si="9">M10+R10</f>
        <v>31.099999999999998</v>
      </c>
      <c r="M10" s="36">
        <f t="shared" si="2"/>
        <v>30.7</v>
      </c>
      <c r="N10" s="72">
        <v>1.2</v>
      </c>
      <c r="O10" s="72">
        <v>1.2</v>
      </c>
      <c r="P10" s="62">
        <f t="shared" si="3"/>
        <v>0.43100000000000449</v>
      </c>
      <c r="Q10" s="23">
        <f t="shared" ref="Q10:Q14" si="10">$O$4*H10*I10*10/3.6</f>
        <v>155.94815286543349</v>
      </c>
      <c r="R10" s="31">
        <v>0.4</v>
      </c>
      <c r="S10" s="74">
        <f t="shared" ref="S10:S12" si="11">P10/E10</f>
        <v>8.1320754716981986E-3</v>
      </c>
      <c r="T10" s="32">
        <f t="shared" ref="T10:T14" si="12">(1/$Q$3)*10*(S10/100)^0.5*(R10/4)^(2/3)</f>
        <v>1.4944819747959441</v>
      </c>
      <c r="U10" s="73">
        <f t="shared" ref="U10:U14" si="13">T10*3.14*(R10^2)*1000/4</f>
        <v>187.70693603437064</v>
      </c>
      <c r="V10" s="4"/>
    </row>
    <row r="11" spans="1:22" s="3" customFormat="1">
      <c r="A11" s="71">
        <v>3</v>
      </c>
      <c r="B11" s="41">
        <v>31.9</v>
      </c>
      <c r="C11" s="42">
        <f t="shared" si="4"/>
        <v>31.858000000000001</v>
      </c>
      <c r="D11" s="63">
        <f t="shared" si="5"/>
        <v>4.1999999999998039E-2</v>
      </c>
      <c r="E11" s="43">
        <v>11</v>
      </c>
      <c r="F11" s="22">
        <f t="shared" si="6"/>
        <v>3.81818181818164E-3</v>
      </c>
      <c r="G11" s="43">
        <v>7.6999999999999999E-2</v>
      </c>
      <c r="H11" s="21">
        <f t="shared" si="7"/>
        <v>0.81699999999999995</v>
      </c>
      <c r="I11" s="20">
        <f t="shared" si="0"/>
        <v>108.38095565937462</v>
      </c>
      <c r="J11" s="35">
        <f t="shared" si="8"/>
        <v>31.099999999999998</v>
      </c>
      <c r="K11" s="36">
        <f t="shared" si="1"/>
        <v>30.599999999999998</v>
      </c>
      <c r="L11" s="35">
        <f t="shared" si="9"/>
        <v>31.058</v>
      </c>
      <c r="M11" s="36">
        <f t="shared" si="2"/>
        <v>30.558</v>
      </c>
      <c r="N11" s="72">
        <v>1.3</v>
      </c>
      <c r="O11" s="72">
        <v>1.3</v>
      </c>
      <c r="P11" s="62">
        <f t="shared" si="3"/>
        <v>4.1999999999998039E-2</v>
      </c>
      <c r="Q11" s="23">
        <f t="shared" si="10"/>
        <v>172.17519039332316</v>
      </c>
      <c r="R11" s="31">
        <v>0.5</v>
      </c>
      <c r="S11" s="74">
        <f t="shared" si="11"/>
        <v>3.81818181818164E-3</v>
      </c>
      <c r="T11" s="32">
        <f t="shared" si="12"/>
        <v>1.1882968858717506</v>
      </c>
      <c r="U11" s="73">
        <f t="shared" si="13"/>
        <v>233.20326385233105</v>
      </c>
      <c r="V11" s="4"/>
    </row>
    <row r="12" spans="1:22" s="3" customFormat="1">
      <c r="A12" s="71" t="s">
        <v>53</v>
      </c>
      <c r="B12" s="41">
        <v>31.858000000000001</v>
      </c>
      <c r="C12" s="42">
        <v>31.567</v>
      </c>
      <c r="D12" s="63">
        <f>B12-C12</f>
        <v>0.29100000000000037</v>
      </c>
      <c r="E12" s="43">
        <v>58</v>
      </c>
      <c r="F12" s="22">
        <f>(B12-C12)/E12</f>
        <v>5.0172413793103509E-3</v>
      </c>
      <c r="G12" s="43">
        <v>0.37</v>
      </c>
      <c r="H12" s="21">
        <f t="shared" si="7"/>
        <v>1.1869999999999998</v>
      </c>
      <c r="I12" s="20">
        <f t="shared" si="0"/>
        <v>108.38095565937462</v>
      </c>
      <c r="J12" s="35">
        <f t="shared" si="8"/>
        <v>31.058</v>
      </c>
      <c r="K12" s="36">
        <f t="shared" si="1"/>
        <v>30.558</v>
      </c>
      <c r="L12" s="35">
        <f t="shared" si="9"/>
        <v>30.766999999999999</v>
      </c>
      <c r="M12" s="36">
        <f>C12-O12</f>
        <v>30.266999999999999</v>
      </c>
      <c r="N12" s="72">
        <v>1.3</v>
      </c>
      <c r="O12" s="72">
        <v>1.3</v>
      </c>
      <c r="P12" s="62">
        <f t="shared" si="3"/>
        <v>0.29100000000000037</v>
      </c>
      <c r="Q12" s="23">
        <f t="shared" si="10"/>
        <v>250.14926682603985</v>
      </c>
      <c r="R12" s="31">
        <v>0.5</v>
      </c>
      <c r="S12" s="74">
        <f t="shared" si="11"/>
        <v>5.0172413793103509E-3</v>
      </c>
      <c r="T12" s="32">
        <f t="shared" si="12"/>
        <v>1.3621632338968981</v>
      </c>
      <c r="U12" s="73">
        <f t="shared" si="13"/>
        <v>267.32453465226627</v>
      </c>
      <c r="V12" s="4"/>
    </row>
    <row r="13" spans="1:22" s="3" customFormat="1">
      <c r="A13" s="71" t="s">
        <v>52</v>
      </c>
      <c r="B13" s="41">
        <v>31.567</v>
      </c>
      <c r="C13" s="42">
        <v>31.26</v>
      </c>
      <c r="D13" s="63">
        <f>B13-C13</f>
        <v>0.30699999999999861</v>
      </c>
      <c r="E13" s="43">
        <v>58</v>
      </c>
      <c r="F13" s="22">
        <f>(B13-C13)/E13</f>
        <v>5.2931034482758378E-3</v>
      </c>
      <c r="G13" s="43">
        <v>0.37</v>
      </c>
      <c r="H13" s="21">
        <f t="shared" si="7"/>
        <v>1.5569999999999999</v>
      </c>
      <c r="I13" s="20">
        <f t="shared" si="0"/>
        <v>108.38095565937462</v>
      </c>
      <c r="J13" s="35">
        <f t="shared" si="8"/>
        <v>30.766999999999999</v>
      </c>
      <c r="K13" s="36">
        <f t="shared" si="1"/>
        <v>30.266999999999999</v>
      </c>
      <c r="L13" s="35" t="e">
        <f t="shared" si="9"/>
        <v>#VALUE!</v>
      </c>
      <c r="M13" s="36" t="e">
        <f>C13-O13</f>
        <v>#VALUE!</v>
      </c>
      <c r="N13" s="72">
        <v>1.3</v>
      </c>
      <c r="O13" s="72" t="s">
        <v>49</v>
      </c>
      <c r="P13" s="62" t="e">
        <f t="shared" si="3"/>
        <v>#VALUE!</v>
      </c>
      <c r="Q13" s="23">
        <f t="shared" si="10"/>
        <v>328.12334325875662</v>
      </c>
      <c r="R13" s="31">
        <v>0.5</v>
      </c>
      <c r="S13" s="47" t="e">
        <f t="shared" ref="S13:S14" si="14">P13/E13</f>
        <v>#VALUE!</v>
      </c>
      <c r="T13" s="32" t="e">
        <f t="shared" si="12"/>
        <v>#VALUE!</v>
      </c>
      <c r="U13" s="73" t="e">
        <f t="shared" si="13"/>
        <v>#VALUE!</v>
      </c>
      <c r="V13" s="4"/>
    </row>
    <row r="14" spans="1:22" s="3" customFormat="1">
      <c r="A14" s="71" t="s">
        <v>54</v>
      </c>
      <c r="B14" s="41">
        <v>31.26</v>
      </c>
      <c r="C14" s="42" t="s">
        <v>49</v>
      </c>
      <c r="D14" s="63" t="e">
        <f t="shared" si="5"/>
        <v>#VALUE!</v>
      </c>
      <c r="E14" s="43" t="s">
        <v>49</v>
      </c>
      <c r="F14" s="22" t="e">
        <f t="shared" si="6"/>
        <v>#VALUE!</v>
      </c>
      <c r="G14" s="43"/>
      <c r="H14" s="21">
        <v>0</v>
      </c>
      <c r="I14" s="20">
        <f t="shared" si="0"/>
        <v>108.38095565937462</v>
      </c>
      <c r="J14" s="35" t="e">
        <f t="shared" si="8"/>
        <v>#VALUE!</v>
      </c>
      <c r="K14" s="36">
        <f t="shared" si="1"/>
        <v>31.26</v>
      </c>
      <c r="L14" s="35" t="e">
        <f t="shared" ref="L14" si="15">M14+R14</f>
        <v>#VALUE!</v>
      </c>
      <c r="M14" s="36" t="e">
        <f t="shared" si="2"/>
        <v>#VALUE!</v>
      </c>
      <c r="N14" s="72"/>
      <c r="O14" s="72" t="s">
        <v>49</v>
      </c>
      <c r="P14" s="62" t="e">
        <f t="shared" si="3"/>
        <v>#VALUE!</v>
      </c>
      <c r="Q14" s="23">
        <f t="shared" si="10"/>
        <v>0</v>
      </c>
      <c r="R14" s="31" t="s">
        <v>49</v>
      </c>
      <c r="S14" s="47" t="e">
        <f t="shared" si="14"/>
        <v>#VALUE!</v>
      </c>
      <c r="T14" s="32" t="e">
        <f t="shared" si="12"/>
        <v>#VALUE!</v>
      </c>
      <c r="U14" s="73" t="e">
        <f t="shared" si="13"/>
        <v>#VALUE!</v>
      </c>
      <c r="V14" s="4"/>
    </row>
    <row r="15" spans="1:22" s="3" customFormat="1" ht="13.5" thickBot="1">
      <c r="A15" s="24"/>
      <c r="B15"/>
      <c r="C15"/>
      <c r="D15"/>
      <c r="E15"/>
      <c r="F15"/>
      <c r="G15"/>
      <c r="H15"/>
      <c r="I15"/>
      <c r="J15"/>
      <c r="K15"/>
      <c r="L15" s="53"/>
      <c r="M15" s="53"/>
      <c r="N15"/>
      <c r="O15"/>
      <c r="P15"/>
      <c r="Q15"/>
      <c r="R15"/>
      <c r="S15" s="44"/>
      <c r="T15"/>
      <c r="U15"/>
      <c r="V15" s="4"/>
    </row>
    <row r="16" spans="1:22" s="3" customFormat="1">
      <c r="A16" s="28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54"/>
      <c r="M16" s="54"/>
      <c r="N16" s="13"/>
      <c r="O16" s="13"/>
      <c r="P16" s="13"/>
      <c r="Q16" s="13"/>
      <c r="R16" s="13"/>
      <c r="S16" s="48"/>
      <c r="T16" s="13"/>
      <c r="U16" s="14"/>
      <c r="V16" s="4"/>
    </row>
    <row r="17" spans="1:22" s="3" customFormat="1">
      <c r="A17" s="29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55"/>
      <c r="M17" s="55"/>
      <c r="N17" s="15"/>
      <c r="O17" s="15"/>
      <c r="P17" s="15"/>
      <c r="Q17" s="15"/>
      <c r="R17" s="15"/>
      <c r="S17" s="49"/>
      <c r="T17" s="15"/>
      <c r="U17" s="16"/>
      <c r="V17" s="4"/>
    </row>
    <row r="18" spans="1:22" s="3" customFormat="1" ht="13.5" thickBot="1">
      <c r="A18" s="3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56"/>
      <c r="M18" s="56"/>
      <c r="N18" s="17"/>
      <c r="O18" s="17"/>
      <c r="P18" s="17"/>
      <c r="Q18" s="17"/>
      <c r="R18" s="17"/>
      <c r="S18" s="50"/>
      <c r="T18" s="17"/>
      <c r="U18" s="18"/>
      <c r="V18" s="4"/>
    </row>
    <row r="19" spans="1:22" s="3" customFormat="1">
      <c r="A19" s="24"/>
      <c r="B19"/>
      <c r="C19"/>
      <c r="D19"/>
      <c r="E19"/>
      <c r="F19"/>
      <c r="G19"/>
      <c r="H19"/>
      <c r="I19"/>
      <c r="J19"/>
      <c r="K19"/>
      <c r="L19" s="53"/>
      <c r="M19" s="53"/>
      <c r="N19"/>
      <c r="O19"/>
      <c r="P19"/>
      <c r="Q19"/>
      <c r="R19"/>
      <c r="S19" s="44"/>
      <c r="T19"/>
      <c r="U19"/>
      <c r="V19" s="4"/>
    </row>
    <row r="20" spans="1:22" s="3" customFormat="1">
      <c r="A20" s="24"/>
      <c r="B20"/>
      <c r="C20"/>
      <c r="D20"/>
      <c r="E20"/>
      <c r="F20"/>
      <c r="G20"/>
      <c r="H20"/>
      <c r="I20"/>
      <c r="J20"/>
      <c r="K20"/>
      <c r="L20" s="53"/>
      <c r="M20" s="53"/>
      <c r="N20"/>
      <c r="O20"/>
      <c r="P20"/>
      <c r="Q20"/>
      <c r="R20"/>
      <c r="S20" s="44"/>
      <c r="T20"/>
      <c r="U20"/>
      <c r="V20" s="4"/>
    </row>
    <row r="21" spans="1:22" s="3" customFormat="1">
      <c r="A21" s="24"/>
      <c r="B21"/>
      <c r="C21"/>
      <c r="D21"/>
      <c r="E21"/>
      <c r="F21"/>
      <c r="G21"/>
      <c r="H21"/>
      <c r="I21"/>
      <c r="J21"/>
      <c r="K21"/>
      <c r="L21" s="53"/>
      <c r="M21" s="53"/>
      <c r="N21"/>
      <c r="O21"/>
      <c r="P21"/>
      <c r="Q21"/>
      <c r="R21"/>
      <c r="S21" s="44"/>
      <c r="T21"/>
      <c r="U21"/>
      <c r="V21" s="4"/>
    </row>
    <row r="22" spans="1:22" s="3" customFormat="1">
      <c r="A22" s="24"/>
      <c r="B22"/>
      <c r="C22"/>
      <c r="D22"/>
      <c r="E22"/>
      <c r="F22"/>
      <c r="G22"/>
      <c r="H22"/>
      <c r="I22"/>
      <c r="J22"/>
      <c r="K22"/>
      <c r="L22" s="53"/>
      <c r="M22" s="53"/>
      <c r="N22"/>
      <c r="O22"/>
      <c r="P22"/>
      <c r="Q22"/>
      <c r="R22"/>
      <c r="S22" s="44"/>
      <c r="T22"/>
      <c r="U22"/>
      <c r="V22" s="4"/>
    </row>
    <row r="23" spans="1:22" s="3" customFormat="1">
      <c r="A23" s="24"/>
      <c r="B23"/>
      <c r="C23"/>
      <c r="D23"/>
      <c r="E23"/>
      <c r="F23"/>
      <c r="G23"/>
      <c r="H23"/>
      <c r="I23"/>
      <c r="J23"/>
      <c r="K23"/>
      <c r="L23" s="53"/>
      <c r="M23" s="53"/>
      <c r="N23"/>
      <c r="O23"/>
      <c r="P23"/>
      <c r="Q23"/>
      <c r="R23"/>
      <c r="S23" s="44"/>
      <c r="T23"/>
      <c r="U23"/>
      <c r="V23" s="4"/>
    </row>
    <row r="24" spans="1:22" s="3" customFormat="1">
      <c r="A24" s="24"/>
      <c r="B24"/>
      <c r="C24"/>
      <c r="D24"/>
      <c r="E24"/>
      <c r="F24"/>
      <c r="G24"/>
      <c r="H24"/>
      <c r="I24"/>
      <c r="J24"/>
      <c r="K24"/>
      <c r="L24" s="53"/>
      <c r="M24" s="53"/>
      <c r="N24"/>
      <c r="O24"/>
      <c r="P24"/>
      <c r="Q24"/>
      <c r="R24"/>
      <c r="S24" s="44"/>
      <c r="T24"/>
      <c r="U24"/>
      <c r="V24" s="4"/>
    </row>
    <row r="25" spans="1:22" s="3" customFormat="1">
      <c r="A25" s="24"/>
      <c r="B25"/>
      <c r="C25"/>
      <c r="D25"/>
      <c r="E25"/>
      <c r="F25"/>
      <c r="G25"/>
      <c r="H25"/>
      <c r="I25"/>
      <c r="J25"/>
      <c r="K25"/>
      <c r="L25" s="53"/>
      <c r="M25" s="53"/>
      <c r="N25"/>
      <c r="O25"/>
      <c r="P25"/>
      <c r="Q25"/>
      <c r="R25"/>
      <c r="S25" s="44"/>
      <c r="T25"/>
      <c r="U25"/>
      <c r="V25" s="4"/>
    </row>
    <row r="26" spans="1:22" s="3" customFormat="1">
      <c r="A26" s="24"/>
      <c r="B26"/>
      <c r="C26"/>
      <c r="D26"/>
      <c r="E26"/>
      <c r="F26"/>
      <c r="G26"/>
      <c r="H26"/>
      <c r="I26"/>
      <c r="J26"/>
      <c r="K26"/>
      <c r="L26" s="53"/>
      <c r="M26" s="53"/>
      <c r="N26"/>
      <c r="O26"/>
      <c r="P26"/>
      <c r="Q26"/>
      <c r="R26"/>
      <c r="S26" s="44"/>
      <c r="T26"/>
      <c r="U26"/>
      <c r="V26" s="4"/>
    </row>
    <row r="27" spans="1:22" s="3" customFormat="1">
      <c r="A27" s="24"/>
      <c r="B27"/>
      <c r="C27"/>
      <c r="D27"/>
      <c r="E27"/>
      <c r="F27"/>
      <c r="G27"/>
      <c r="H27"/>
      <c r="I27"/>
      <c r="J27"/>
      <c r="K27"/>
      <c r="L27" s="53"/>
      <c r="M27" s="53"/>
      <c r="N27"/>
      <c r="O27"/>
      <c r="P27"/>
      <c r="Q27"/>
      <c r="R27"/>
      <c r="S27" s="44"/>
      <c r="T27"/>
      <c r="U27"/>
      <c r="V27" s="4"/>
    </row>
    <row r="28" spans="1:22" s="3" customFormat="1">
      <c r="A28" s="24"/>
      <c r="B28"/>
      <c r="C28"/>
      <c r="D28"/>
      <c r="E28"/>
      <c r="F28"/>
      <c r="G28"/>
      <c r="H28"/>
      <c r="I28"/>
      <c r="J28"/>
      <c r="K28"/>
      <c r="L28" s="53"/>
      <c r="M28" s="53"/>
      <c r="N28"/>
      <c r="O28"/>
      <c r="P28"/>
      <c r="Q28"/>
      <c r="R28"/>
      <c r="S28" s="44"/>
      <c r="T28"/>
      <c r="U28"/>
      <c r="V28" s="4"/>
    </row>
    <row r="29" spans="1:22" s="3" customFormat="1">
      <c r="A29" s="24"/>
      <c r="B29"/>
      <c r="C29"/>
      <c r="D29"/>
      <c r="E29"/>
      <c r="F29"/>
      <c r="G29"/>
      <c r="H29"/>
      <c r="I29"/>
      <c r="J29"/>
      <c r="K29"/>
      <c r="L29" s="53"/>
      <c r="M29" s="53"/>
      <c r="N29"/>
      <c r="O29"/>
      <c r="P29"/>
      <c r="Q29"/>
      <c r="R29"/>
      <c r="S29" s="44"/>
      <c r="T29"/>
      <c r="U29"/>
      <c r="V29" s="4"/>
    </row>
    <row r="30" spans="1:22" s="3" customFormat="1">
      <c r="A30" s="24"/>
      <c r="B30"/>
      <c r="C30"/>
      <c r="D30"/>
      <c r="E30"/>
      <c r="F30"/>
      <c r="G30"/>
      <c r="H30"/>
      <c r="I30"/>
      <c r="J30"/>
      <c r="K30"/>
      <c r="L30" s="53"/>
      <c r="M30" s="53"/>
      <c r="N30"/>
      <c r="O30"/>
      <c r="P30"/>
      <c r="Q30"/>
      <c r="R30"/>
      <c r="S30" s="44"/>
      <c r="T30"/>
      <c r="U30"/>
      <c r="V30" s="4"/>
    </row>
    <row r="31" spans="1:22" s="3" customFormat="1">
      <c r="A31" s="24"/>
      <c r="B31"/>
      <c r="C31"/>
      <c r="D31"/>
      <c r="E31"/>
      <c r="F31"/>
      <c r="G31"/>
      <c r="H31"/>
      <c r="I31"/>
      <c r="J31"/>
      <c r="K31"/>
      <c r="L31" s="53"/>
      <c r="M31" s="53"/>
      <c r="N31"/>
      <c r="O31"/>
      <c r="P31"/>
      <c r="Q31"/>
      <c r="R31"/>
      <c r="S31" s="44"/>
      <c r="T31"/>
      <c r="U31"/>
      <c r="V31" s="4"/>
    </row>
    <row r="32" spans="1:22" s="3" customFormat="1">
      <c r="A32" s="24"/>
      <c r="B32"/>
      <c r="C32"/>
      <c r="D32"/>
      <c r="E32"/>
      <c r="F32"/>
      <c r="G32"/>
      <c r="H32"/>
      <c r="I32"/>
      <c r="J32"/>
      <c r="K32"/>
      <c r="L32" s="53"/>
      <c r="M32" s="53"/>
      <c r="N32"/>
      <c r="O32"/>
      <c r="P32"/>
      <c r="Q32"/>
      <c r="R32"/>
      <c r="S32" s="44"/>
      <c r="T32"/>
      <c r="U32"/>
      <c r="V32" s="4"/>
    </row>
    <row r="33" spans="1:22" s="3" customFormat="1">
      <c r="A33" s="24"/>
      <c r="B33"/>
      <c r="C33"/>
      <c r="D33"/>
      <c r="E33"/>
      <c r="F33"/>
      <c r="G33"/>
      <c r="H33"/>
      <c r="I33"/>
      <c r="J33"/>
      <c r="K33"/>
      <c r="L33" s="53"/>
      <c r="M33" s="53"/>
      <c r="N33"/>
      <c r="O33"/>
      <c r="P33"/>
      <c r="Q33"/>
      <c r="R33"/>
      <c r="S33" s="44"/>
      <c r="T33"/>
      <c r="U33"/>
      <c r="V33" s="4"/>
    </row>
    <row r="34" spans="1:22" s="3" customFormat="1">
      <c r="A34" s="24"/>
      <c r="B34"/>
      <c r="C34"/>
      <c r="D34"/>
      <c r="E34"/>
      <c r="F34"/>
      <c r="G34"/>
      <c r="H34"/>
      <c r="I34"/>
      <c r="J34"/>
      <c r="K34"/>
      <c r="L34" s="53"/>
      <c r="M34" s="53"/>
      <c r="N34"/>
      <c r="O34"/>
      <c r="P34"/>
      <c r="Q34"/>
      <c r="R34"/>
      <c r="S34" s="44"/>
      <c r="T34"/>
      <c r="U34"/>
      <c r="V34" s="4"/>
    </row>
    <row r="35" spans="1:22" ht="3" customHeight="1"/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  <mergeCell ref="A4:F4"/>
    <mergeCell ref="G2:M2"/>
    <mergeCell ref="G3:M3"/>
    <mergeCell ref="A2:F2"/>
    <mergeCell ref="A3:F3"/>
    <mergeCell ref="G4:M4"/>
  </mergeCells>
  <phoneticPr fontId="0" type="noConversion"/>
  <printOptions horizontalCentered="1"/>
  <pageMargins left="0.74803149606299213" right="0.31496062992125984" top="0.86614173228346458" bottom="0.15748031496062992" header="0.35433070866141736" footer="0.15748031496062992"/>
  <pageSetup paperSize="9" scale="85" orientation="landscape" horizontalDpi="300" verticalDpi="300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Enevaldo</cp:lastModifiedBy>
  <cp:lastPrinted>2018-08-22T19:50:46Z</cp:lastPrinted>
  <dcterms:created xsi:type="dcterms:W3CDTF">1998-10-29T13:29:36Z</dcterms:created>
  <dcterms:modified xsi:type="dcterms:W3CDTF">2018-08-22T19:52:58Z</dcterms:modified>
</cp:coreProperties>
</file>